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I:\Subger. Administrativa y Financiera\Dpto dControl y Gestn DC\Control y Gestion Compras\PLAN ANUAL DE COMPRAS 2020\Solicitudes PAC 2020\"/>
    </mc:Choice>
  </mc:AlternateContent>
  <xr:revisionPtr revIDLastSave="0" documentId="13_ncr:1_{3C3A0F91-36C4-4AF8-B10A-18F87327614E}" xr6:coauthVersionLast="40" xr6:coauthVersionMax="40" xr10:uidLastSave="{00000000-0000-0000-0000-000000000000}"/>
  <bookViews>
    <workbookView xWindow="0" yWindow="0" windowWidth="20490" windowHeight="7485" activeTab="1" xr2:uid="{FD637A83-4976-4222-8FB3-2D4942AB728C}"/>
  </bookViews>
  <sheets>
    <sheet name="Estadísticas" sheetId="5" r:id="rId1"/>
    <sheet name="Servicios" sheetId="2" r:id="rId2"/>
    <sheet name="Suministros" sheetId="1" r:id="rId3"/>
    <sheet name="TI" sheetId="3" r:id="rId4"/>
    <sheet name="Licencias" sheetId="4" r:id="rId5"/>
  </sheets>
  <externalReferences>
    <externalReference r:id="rId6"/>
    <externalReference r:id="rId7"/>
    <externalReference r:id="rId8"/>
    <externalReference r:id="rId9"/>
    <externalReference r:id="rId10"/>
  </externalReferences>
  <definedNames>
    <definedName name="_xlnm._FilterDatabase" localSheetId="4" hidden="1">Licencias!$A$4:$M$22</definedName>
    <definedName name="_xlnm._FilterDatabase" localSheetId="2" hidden="1">Suministros!$A$4:$N$149</definedName>
    <definedName name="_xlnm._FilterDatabase" localSheetId="3" hidden="1">TI!$A$4:$L$39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7" i="3" l="1"/>
  <c r="I28" i="4"/>
  <c r="G28" i="4"/>
  <c r="H34" i="2"/>
  <c r="F6" i="5"/>
  <c r="F5" i="5"/>
  <c r="G47" i="3" l="1"/>
  <c r="J28" i="4"/>
  <c r="J47" i="3"/>
  <c r="I149" i="1"/>
  <c r="H149" i="1"/>
  <c r="H46" i="3" l="1"/>
  <c r="J48" i="3" l="1"/>
  <c r="I48" i="3"/>
  <c r="H39" i="3" l="1"/>
  <c r="H38" i="3"/>
  <c r="H36" i="3"/>
  <c r="H35" i="3"/>
  <c r="H33" i="3"/>
  <c r="H28" i="3"/>
  <c r="H27" i="3"/>
  <c r="H25" i="3"/>
  <c r="H21" i="3"/>
  <c r="H18" i="3"/>
  <c r="H17" i="3"/>
  <c r="H16" i="3"/>
  <c r="H14" i="3"/>
  <c r="H13" i="3"/>
  <c r="H12" i="3"/>
  <c r="H11" i="3"/>
  <c r="H10" i="3"/>
  <c r="H9" i="3"/>
  <c r="H8" i="3"/>
  <c r="H7" i="3"/>
  <c r="H6" i="3"/>
  <c r="H5" i="3"/>
  <c r="I31" i="2"/>
  <c r="I15" i="2"/>
  <c r="I14" i="2"/>
  <c r="I13" i="2"/>
  <c r="I12" i="2"/>
  <c r="I10" i="2"/>
  <c r="I9" i="2"/>
  <c r="I7" i="2"/>
  <c r="H7" i="2"/>
  <c r="H5" i="2"/>
  <c r="I5" i="2" l="1"/>
  <c r="I3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uthor>
  </authors>
  <commentList>
    <comment ref="M4" authorId="0" shapeId="0" xr:uid="{1A34FDFB-3BA1-46E1-BD20-7FFC2FA08FCF}">
      <text>
        <r>
          <rPr>
            <b/>
            <sz val="9"/>
            <color indexed="81"/>
            <rFont val="Tahoma"/>
            <family val="2"/>
          </rPr>
          <t>Esta identificación debe ser única para cada contrato</t>
        </r>
        <r>
          <rPr>
            <sz val="9"/>
            <color indexed="81"/>
            <rFont val="Tahoma"/>
            <family val="2"/>
          </rPr>
          <t xml:space="preserve">
</t>
        </r>
      </text>
    </comment>
    <comment ref="O4" authorId="0" shapeId="0" xr:uid="{BB5BA0C1-04BF-468C-9D37-5EFB7D943BD6}">
      <text>
        <r>
          <rPr>
            <b/>
            <sz val="9"/>
            <color indexed="81"/>
            <rFont val="Tahoma"/>
            <family val="2"/>
          </rPr>
          <t>Oficio y fecha en que se solicita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author>
  </authors>
  <commentList>
    <comment ref="M4" authorId="0" shapeId="0" xr:uid="{547AB560-55C0-4C38-AD24-A7F37E3AF3EA}">
      <text>
        <r>
          <rPr>
            <b/>
            <sz val="9"/>
            <color indexed="81"/>
            <rFont val="Tahoma"/>
            <family val="2"/>
          </rPr>
          <t>Esta identificación debe ser única para cada contrato</t>
        </r>
        <r>
          <rPr>
            <sz val="9"/>
            <color indexed="81"/>
            <rFont val="Tahoma"/>
            <family val="2"/>
          </rPr>
          <t xml:space="preserve">
</t>
        </r>
      </text>
    </comment>
    <comment ref="O4" authorId="0" shapeId="0" xr:uid="{929F0C8A-2D01-4F21-861E-82757137FF58}">
      <text>
        <r>
          <rPr>
            <b/>
            <sz val="9"/>
            <color indexed="81"/>
            <rFont val="Tahoma"/>
            <family val="2"/>
          </rPr>
          <t>Oficio y fecha en que se solicita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uthor>
  </authors>
  <commentList>
    <comment ref="N4" authorId="0" shapeId="0" xr:uid="{ED4CCC66-84CE-4907-B8D2-A4E615DBAAA4}">
      <text>
        <r>
          <rPr>
            <b/>
            <sz val="9"/>
            <color indexed="81"/>
            <rFont val="Tahoma"/>
            <family val="2"/>
          </rPr>
          <t>Esta identificación debe ser única para cada contrato</t>
        </r>
        <r>
          <rPr>
            <sz val="9"/>
            <color indexed="81"/>
            <rFont val="Tahoma"/>
            <family val="2"/>
          </rPr>
          <t xml:space="preserve">
</t>
        </r>
      </text>
    </comment>
    <comment ref="P4" authorId="0" shapeId="0" xr:uid="{AE109BB1-81F5-4423-9E85-31FDE4C18FCC}">
      <text>
        <r>
          <rPr>
            <b/>
            <sz val="9"/>
            <color indexed="81"/>
            <rFont val="Tahoma"/>
            <family val="2"/>
          </rPr>
          <t>Oficio y fecha en que se solicita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Luis</author>
  </authors>
  <commentList>
    <comment ref="O4" authorId="0" shapeId="0" xr:uid="{54B3EE05-F042-4115-BA42-B5D81D9050DA}">
      <text>
        <r>
          <rPr>
            <b/>
            <sz val="9"/>
            <color indexed="81"/>
            <rFont val="Tahoma"/>
            <family val="2"/>
          </rPr>
          <t>Esta identificación debe ser única para cada contrato</t>
        </r>
        <r>
          <rPr>
            <sz val="9"/>
            <color indexed="81"/>
            <rFont val="Tahoma"/>
            <family val="2"/>
          </rPr>
          <t xml:space="preserve">
</t>
        </r>
      </text>
    </comment>
    <comment ref="Q4" authorId="0" shapeId="0" xr:uid="{7292B67C-FE2B-407E-B501-B32BA49AC8AF}">
      <text>
        <r>
          <rPr>
            <b/>
            <sz val="9"/>
            <color indexed="81"/>
            <rFont val="Tahoma"/>
            <family val="2"/>
          </rPr>
          <t>Oficio y fecha en que se solicita</t>
        </r>
      </text>
    </comment>
  </commentList>
</comments>
</file>

<file path=xl/sharedStrings.xml><?xml version="1.0" encoding="utf-8"?>
<sst xmlns="http://schemas.openxmlformats.org/spreadsheetml/2006/main" count="2234" uniqueCount="553">
  <si>
    <t>DEPARTAMENTO CONTROL Y GESTIÓN DE COMPRAS</t>
  </si>
  <si>
    <t>R03-CGC-002 PLAN ANUAL DE COMPRAS</t>
  </si>
  <si>
    <t>AÑO: 2020</t>
  </si>
  <si>
    <t>Subprograma Presupuestario</t>
  </si>
  <si>
    <t>Unidad Usuaria</t>
  </si>
  <si>
    <t>Unidad Técnica</t>
  </si>
  <si>
    <t>Objetivo relacionado del PAO</t>
  </si>
  <si>
    <t xml:space="preserve">Descripción del Requerimiento </t>
  </si>
  <si>
    <t>Justificación del requerimiento</t>
  </si>
  <si>
    <t>Cantidad</t>
  </si>
  <si>
    <t>Valor anual estimado  colones</t>
  </si>
  <si>
    <t>Monto a presupuestar en el período colones</t>
  </si>
  <si>
    <t>Tipo de presupuesto</t>
  </si>
  <si>
    <t>Vigencia del proceso contractual</t>
  </si>
  <si>
    <t>Fecha en que se requiere</t>
  </si>
  <si>
    <t>Investigaciones</t>
  </si>
  <si>
    <t>Centro de Servicios Administrativos</t>
  </si>
  <si>
    <t>No aplica</t>
  </si>
  <si>
    <t>Televisores de 55"</t>
  </si>
  <si>
    <t>Se utilizará para realizar presentaciones de temas técnicos como fraudes o bien contenidos que deben ser expuestos por medio de videos.</t>
  </si>
  <si>
    <t>Ordinario</t>
  </si>
  <si>
    <t>Anual + 3 Renovaciones</t>
  </si>
  <si>
    <t>Consumo-Vigente</t>
  </si>
  <si>
    <t>Gerencia</t>
  </si>
  <si>
    <t>Gobernanza de Datos</t>
  </si>
  <si>
    <t>Se requiere para instalar en la sala de reuniones, esto a fin de brindar capacitaciones en la diferentes dependencias en la forma que se debe incluir la información de los clientes en los sistemas Institucionales</t>
  </si>
  <si>
    <t>Dirección de Operaciones</t>
  </si>
  <si>
    <t>Televisor de 55"</t>
  </si>
  <si>
    <t>Para instalar en la Sala de reuniones pequeña de la Dirección de Operaciones, dada las diferentes capacitaciones que se brindan durante el año.</t>
  </si>
  <si>
    <t>Subdirección de Informática</t>
  </si>
  <si>
    <t>Acondicionamiento de las salas A,C,D de la subdirección de informatica, mediante las cuales se pretende tener un mejor equipamiento con esta tecnología a nivel de presentaciones, reuniones, análisis de datos con clientes internos, externos, proveedores de servicios obteniendo beneficios tales como la disminución de consumo eléctrico, vida útil más larga, mejor visualización  de la información en lugares muy iluminados .</t>
  </si>
  <si>
    <t>CEDINS</t>
  </si>
  <si>
    <t xml:space="preserve">Planificar las necesidades institucionales que se derivan de los objetivos estratégicos y funcionales y promover el proceso de compra de bienes (suministros, activos varios, hardware y software) y servicios; para atender oportunamente los requerimientos de las dependencias y utilizar adecuadamente los recursos públicos. </t>
  </si>
  <si>
    <t>Artículos de Oficina</t>
  </si>
  <si>
    <t xml:space="preserve">Contrato para la adquisición de suministros requeridos (Aseo, oficina y Computo) bajo la modalidad entrega según demanda, a fin de atender las necesidades que demanda la operativa institucional para garantizar su operativa normal de venta de seguros; así como para brindar el apoyo operativo que requiere el Museo de Jade y la Red de Servicios de Salud,  para su correcto funcionamiento.
</t>
  </si>
  <si>
    <t>Varios</t>
  </si>
  <si>
    <t>Planificar las necesidades institucionales que se derivan de los objetivos estratégicos y funcionales y promover el proceso de compra de bienes (suministros, activos varios, hardware y software) y servicios; para atender oportunamente los requerimientos de las dependencias y utilizar adecuadamente los recursos públicos.</t>
  </si>
  <si>
    <t>Formularios</t>
  </si>
  <si>
    <t xml:space="preserve">Contrato para la adquisición de formularios bajo la modalidad entrega según demanda, a fin de atender las necesidades que demanda la operativa institucional para garantizar su operativa normal de venta de seguros; así como para brindar el apoyo operativo que requiere el Museo de Jad y la Red de Servicios de Salud  para su correcto funcionamiento.
</t>
  </si>
  <si>
    <t>Subdirección de Servicios Generales</t>
  </si>
  <si>
    <t>Comedor Institucional</t>
  </si>
  <si>
    <t xml:space="preserve">Brindar a los funcionarios  un servicio de alimentación adecuado ofreciendo un menú variado, saludable y elaborado bajo las normas de higiene y manipulación, que promocione los buenos hábitos de alimentación y contribuya a mantener o mejorar  su calidad de vida.  Bajo el programa de buenas prácticas de manufactura según cronograma establecido. </t>
  </si>
  <si>
    <t xml:space="preserve"> Empaques y Utensilios de cocina para el Comedor Institucional según demanda</t>
  </si>
  <si>
    <t>Dotar al comedor institucional con los empaques y  los utensilios de cocina necesarios para brindar un servicio de calidad a los clientes. Estos se necesitan: para poder ofrecer el servicio de venta de comida para consumo en el comedor y  para llevar a los clientes que lo requieran, porque se han deteriorado y requieren ser sustituidos, por desabastecimiento debido al consumo  o por el surgimiento de nuevas necesidades.</t>
  </si>
  <si>
    <t>Varios -67 líneas-</t>
  </si>
  <si>
    <t xml:space="preserve">Brindar a los funcionarios  un servicio de alimentación adecuado ofreciendo un menú variado, saludable y elaborado bajo las normas de higiene y manipulación, que promocione los buenos hábitos de alimentación y contribuya a mantener o mejorar  su calidad de vida.  Bajo el programa de buenas prácticas de manufactura según cronograma establecido.   </t>
  </si>
  <si>
    <t xml:space="preserve"> Baño María empotrado</t>
  </si>
  <si>
    <t xml:space="preserve">Suministro de equipos para el funcionamiento óptimo del comedor institucional de Oficinas Centrales. Estos se necesitan adquirir porque actualmente ya agotó su vida útil,  por lo que es requerido para que el comedor pueda operar eficientemente  y brindar un servicio de calidad a los clientes. </t>
  </si>
  <si>
    <t>Unica Vez</t>
  </si>
  <si>
    <t>Junio</t>
  </si>
  <si>
    <t>Sándwichera eléctrica</t>
  </si>
  <si>
    <t xml:space="preserve">Suministro de equipos para el funcionamiento óptimo del comedor institucional de Oficinas Centrales. Estos se necesitan adquirir dado que el que hay no es suficientes para abastecer la demanda,  por lo que es requeridos para que el comedor pueda operar eficientemente  y brindar un servicio de calidad a los clientes. </t>
  </si>
  <si>
    <t>Horno de cocción inteligente de 10 bandejas</t>
  </si>
  <si>
    <t>Lavadora de vajilla</t>
  </si>
  <si>
    <t>Carro multiuso de plástico de 3 estantes</t>
  </si>
  <si>
    <t xml:space="preserve">Lavamanos de Pedal  de acero inoxidable </t>
  </si>
  <si>
    <t xml:space="preserve">Suministro de equipos para el funcionamiento óptimo del comedor institucional de Oficinas Centrales. Estos se necesitan adquirir porque actualmente no se cuenta con  ellos en varias uidades del comedor,  por lo que son requeridos para que el comedor pueda operar eficientemente  y brindar un servicio de calidad a los clientes. </t>
  </si>
  <si>
    <t>Olla con tapa de 11,35 litros</t>
  </si>
  <si>
    <t>Olla con tapa de 18,92 litros</t>
  </si>
  <si>
    <t xml:space="preserve">Cacerola con tapa  de 9,46 litros </t>
  </si>
  <si>
    <t xml:space="preserve">Licuadora industrial </t>
  </si>
  <si>
    <t xml:space="preserve">Suministro de equipos para el funcionamiento óptimo del comedor institucional de Oficinas Centrales. Estos se necesitan adquirir porque actualmente no se cuenta con ella en la unidad de repostería,  por lo que es requerido para que el comedor pueda operar eficientemente  y brindar un servicio de calidad a los clientes. </t>
  </si>
  <si>
    <t>Desarrollar mecanismos  que permitan mejorar los servicios ofrecidos por el  Centro de Servicios Administrativos al Grupo INS,  velando por que se cumplan los principios de la política interna de sostenibilidad, las buenas practicas laborales y el respeto por los derechos humanos, por parte de las empresas contratadas</t>
  </si>
  <si>
    <t xml:space="preserve">Carretilla              </t>
  </si>
  <si>
    <t>Los documentos deben ser resguardados en cajas de cartón normalizadas según lo establece la legislación, cada caja pesa aproximadamente entre 10 y 12 kilos, por lo que se requiere del activo para realizar traslados de cajas de un depósito a otro, cabe indicar que las carretillas actuales se encuentran en mal estado.</t>
  </si>
  <si>
    <t>Julio</t>
  </si>
  <si>
    <t xml:space="preserve">Máquina trituradora de papel tipo industrial            </t>
  </si>
  <si>
    <t xml:space="preserve">Actualmente se cuenta con una máquina trituradora de papel en buen estado y otra en mal estado, por el volumen de documentos que se deben eliminar se requieren de al menos dos máquinas trituradoras de papel.  La legislación establece que los documentos a eliminar se deben convertir en material no legible por lo que es necesario contar con este activo. Se requiere sustituir la máquina dañada placa SIFA 30123709, la cual en el 2020 cumple la totalidad de su vida útil por lo que no resulta viable una reparación que se cotizó en más de 4 millones de un bien que está tecnologicamente desactualizado
</t>
  </si>
  <si>
    <t xml:space="preserve">Hidro-Lavadora Móvil de Combustión (Gasolina )  </t>
  </si>
  <si>
    <t>Se requiere la sustitución de los activos placa 30259744 y 30259743 por cuanto las dos hidrolavadoras existentes cumplieron su vida útil.  Es importante recordar que, este activo es indispensable para efectuar al limpieza adecuada de la flotilla institucional destacada en Oficinas Centrales y en el Complejo Médico La Uruca.  Sobre este aspecto, es vital ofrecer adecuadas condiciones de aseo a los vehículos institucionales, esto por cuanto los mismos son de uso continuo de los colaboradores de lNS.</t>
  </si>
  <si>
    <t>Mayo</t>
  </si>
  <si>
    <t xml:space="preserve">Aspiradora     </t>
  </si>
  <si>
    <t>Se requiere la sustitución por deterioro de las 2  aspiradoras las cuales se utilizan para efectuar la limpieza adecuada de la flotilla institucional. Se requiere sustituir las dañadas placa SIFA 30258362 y la placa verde 035618</t>
  </si>
  <si>
    <t>Silla ergonómica ejecutiva</t>
  </si>
  <si>
    <t>Brindar los equipos necesarios a las diferentes dependencias, ya sean por obsolescencia, deterioro o nuevas necesidades, de acuerdo a los lineamientos vigentes.</t>
  </si>
  <si>
    <t>Sumadora electrónica con pantalla y cinta</t>
  </si>
  <si>
    <t>Máquina contadora de billetes</t>
  </si>
  <si>
    <t>Contadora de monedas multifuncional</t>
  </si>
  <si>
    <t>Horno de microondas industrial</t>
  </si>
  <si>
    <t>Silla ergonómica para oficinista sin descansabrazos</t>
  </si>
  <si>
    <t>Silla de esperaa plástica sin brazos</t>
  </si>
  <si>
    <t>Televisor de 43"</t>
  </si>
  <si>
    <t>Refrigerador de 9 pies</t>
  </si>
  <si>
    <t xml:space="preserve">Administrar los contratos de arrendamiento de subsidiaras del INS y todo lo que ello conlleva (cobros, aplicaciones, trabajos, mobiliario, etc.). Así como los contratos centralizados a nivel institucional en la Subdirección como vestuario y  alimentación.     </t>
  </si>
  <si>
    <t>Adquisición de vestuario y calzado institucional según demanda</t>
  </si>
  <si>
    <t>Brindar al personal el vestuario y  calzado, de acuerdo a las políticas institucionales aprobadas.</t>
  </si>
  <si>
    <t>Varios (107 lineas)</t>
  </si>
  <si>
    <t>Planificar, organizar, ejecutar y controlar las actividades con el fin de atender las solicitudes de trabajo (mantenimiento correctivo), planteadas por las dependencias. (Oficinas Centrales, Sedes, Complejo INS-Salud, Centros Médicos Regionales y Edificios Descentralizados). Asimismo, ejecutar los planes de mantenimiento preventivo de edificios e instalaciones a fin de mantener en óptimo estado de operación y presentación las Instalaciones del INS (Oficinas Centrales, Sedes, Complejo INS-Salud, Centros Médicos Regionales y Edificios Descentralizados)</t>
  </si>
  <si>
    <t>Mobiliario de oficina modular según demanda, puntos de servicio.</t>
  </si>
  <si>
    <t>Dotar de estos activos a nivel institucional y brindarles el mantenimiento respectivo, de acuerdo a su obsolescencia, deterioro o nuevas necesidades.</t>
  </si>
  <si>
    <t>Mobiliario de oficina modular según demanda, puntos de ventas</t>
  </si>
  <si>
    <t>Mobiliario de oficina modular según demanda, Centros de Salud</t>
  </si>
  <si>
    <t>Mobiliario de oficina modular según demanda, Sedes</t>
  </si>
  <si>
    <t>Imprevistos RSS
(1 CSR y 1 piso de consultorios)</t>
  </si>
  <si>
    <t>Imprevistos Operaciones
(1 Punto de Ventas y 1 Sede)</t>
  </si>
  <si>
    <t>Imprevistos Oficnas Centrales
(1 piso)</t>
  </si>
  <si>
    <t>Imprevistos Oficinas Descentralizadas
(1 Departamento)</t>
  </si>
  <si>
    <t>Imprevistos Subsidiarias
(1 Departamento)</t>
  </si>
  <si>
    <t xml:space="preserve">Imprevistos por lockers
</t>
  </si>
  <si>
    <t>Ingenieria y Mantenimiento</t>
  </si>
  <si>
    <t>Suministro de Gas Licuado</t>
  </si>
  <si>
    <t>Para suministrar Gas licuado al edificio de Oficinas Centrales, Jardín infantíl y la Red de Servicios de Salud.</t>
  </si>
  <si>
    <t>Suministro de Combustible</t>
  </si>
  <si>
    <t>Para suministrar Combustible a la Red de Servicios de Salud.</t>
  </si>
  <si>
    <t>Materiales de Construcción</t>
  </si>
  <si>
    <t>Cumplir con las necesidades a nivel institucional para el mantenimiento y remodelación de las diferentes edificaciones de la Institución.</t>
  </si>
  <si>
    <t>Varios 
280 lineas</t>
  </si>
  <si>
    <t>Instructivo</t>
  </si>
  <si>
    <t>Enero</t>
  </si>
  <si>
    <t>META #4 INGENIERÍA Y MANTENIMIENTO - OBJETIVO 1.4.1 Asignar, ejecutar y controlar las actividades necesarias, con el fin de atender todas las solicitudes de trabajo (mantenimiento correctivo) planteadas por todas las dependencias. (Oficinas Centrales, Sedes, Red de Servicios en Salud y otras subsidiarias)</t>
  </si>
  <si>
    <t>Herramientas</t>
  </si>
  <si>
    <t>Las Unidades de Mantenimiento del Departamento, requieren contar con la herramienta necesaria, básica y fundamental, para realizar sus trabajos de forma eficaz y eficiente. El requerimiento surge a partir de las labores diarias que se realizan y la identificación de herramientas requeridas, ya sea por el uso normal (consumible), por sustitución o por nuevos estándares de atención</t>
  </si>
  <si>
    <t>Varios 
63 Líneas</t>
  </si>
  <si>
    <t>Marzo</t>
  </si>
  <si>
    <t>Repuestos para grifería electrónica por demanda</t>
  </si>
  <si>
    <t xml:space="preserve"> Se requiere contratar por demanda los repuestos de la grifería electrónica para poder solventar los problemas con los equipos actualmente instalados en los diferentes edificios de la red de servicios de salud, los cuales tienen varios años de instalados y ya algunos repuestos están cumpliendo su vida útil.</t>
  </si>
  <si>
    <t>Varios
20</t>
  </si>
  <si>
    <t>Unidad de Seguridad</t>
  </si>
  <si>
    <t>Acción 1
Brindar resguardo a las personas y activos institucionales, a través de oficiales de seguridad acreditados en todos los edificios de la Institución, previo estudio de seguridad para la reducción del gasto.</t>
  </si>
  <si>
    <t>Juego esposas con estuche</t>
  </si>
  <si>
    <t>Los artículos se requieren para la defensa perosnal de los oficiales durante la ejecución de sus funciones por cuanto se consignan como equipo de apoyo o alternativa al uso del arma de reglamento</t>
  </si>
  <si>
    <t xml:space="preserve">Foco táctico </t>
  </si>
  <si>
    <t>Vara policial PR-24, con su respectivo sujetador (indicar si es madera o policarbonato)</t>
  </si>
  <si>
    <t xml:space="preserve">Tiros 9 mm FMJ, 115 grains </t>
  </si>
  <si>
    <t>La munición se requiere dado que existe un gasto anual en las prácticas de tiro para el entrenamiento de los oficiales.  El contrato anterior se convierte en insuficiente dada la incorporación de dos nuevos oficiales y la apertura de 8 fechas más por año en el campo de tiro.  Las prácticas de tiro deben contemplar como mínimos anuales:   300 tiros 9 mm (12,000 en total) - lo ideal serían 400 por oficial (16,000 en total), 40 tiros de escopeta calibre 12 ga. Por oficial (1,200 en total),  40 tiros de rifle, calibre ,223 rem Por oficial (1,200 en total)</t>
  </si>
  <si>
    <t>Tiros 12 ga  00 Buck</t>
  </si>
  <si>
    <t>Tiros .223 rem 77 grains</t>
  </si>
  <si>
    <t>Acción  2   Atender al menos 100 solicitudes de trabajo trimestralmente,  para el óptimo funcionamiento de la seguridad electrónica.</t>
  </si>
  <si>
    <t>Cámaras IP</t>
  </si>
  <si>
    <t>La seguridad electrónica es vital en nuentro departamento, son los ojos que ven más allá de lo que los oficiales pueden, controlan exteriores e interiores, estas cámaras nos permiten mentener la seguridad en aquellos lugares donde no hay persoanl de seguridad 24/7, por sus características son de utilidad incluso en la noche, siendo esto fundamental para las labores de monitoreo y acticvaciones de alarmas a nivel nacional</t>
  </si>
  <si>
    <t>Domos IP</t>
  </si>
  <si>
    <t xml:space="preserve">Video Grabador de 32 cámaras </t>
  </si>
  <si>
    <t>El video remoto es aquel sistema que permite almacenar información en imágenes que pueden ser requeridas por las jefaturas, Altos Jerarcas o bien las autoridades políciales y judiciales del país. En nuestro medio el sistema de monitoreo del INS es de gran apoyo para entidades como el OIJ.</t>
  </si>
  <si>
    <t>Panel de control de acceso de ocho puertos</t>
  </si>
  <si>
    <t>El panel de control y asistencia basicamente es un sistema que nos permite controlar a la población institucional en lo referente a las salidas anticipadas, llegadas tardías y abandonos de puesto. Es sumamente utilizado por la población institucional, en casos de extras, días rebajados de vacaciones sin haberlos disfrutado , asi mismo es de utilidad a los compañeros de Auditoría cuando deben comprobar asuntos de su incunbencia y los compañeros de TI al resguardar los cuartos de racks.</t>
  </si>
  <si>
    <t>Panel de control de acceso de dos puertos</t>
  </si>
  <si>
    <t>Monitorear permanentemente los elementos y dispositivos que componen la vigilancia integral a nivel institucional (cámaras, controles de acceso, etc.</t>
  </si>
  <si>
    <t>Video grabador de 16 canales
(8 TB de almacenamiento)</t>
  </si>
  <si>
    <t>Cumplir con las necesidades a nivel institucional en materia de seguridad.</t>
  </si>
  <si>
    <t>Consumo-Vigentes</t>
  </si>
  <si>
    <t>Video grabador de 8 canales
(8 TB de almacenamiento)</t>
  </si>
  <si>
    <t>Panel contra incendio</t>
  </si>
  <si>
    <t>Panel de alarma contra robo</t>
  </si>
  <si>
    <t>Radio móvil</t>
  </si>
  <si>
    <t>Radio portátil</t>
  </si>
  <si>
    <t>Subdirección de Talento Humano</t>
  </si>
  <si>
    <t>Unidad de Bienestar</t>
  </si>
  <si>
    <t>Centro de Documentación</t>
  </si>
  <si>
    <t>Posicionar la administración de talento humano mediante la aplicación de sistemas de gestión eficiente que propicien la productividad de los colaboradores.</t>
  </si>
  <si>
    <t>La declaración de parte como medio de prueba / Gilberto Guerrero-Quintero</t>
  </si>
  <si>
    <t>Un valioso recurso que permita desarrollar actividades competitivas, mantenerse actualizado en los diferentes campos del saber y tomar decisiones acertadas lo constituye la información contenida en los diferentes formatos. Las instituciones de vanguardia se dedican a la tarea de gestionarla de manera adecuada respondiendo a la necesidad de saber donde localizar la información actualizada en el momento que se requiere. Por tal razón el INS no escapa a ese requerimiento; a traves de esta partida y con el contenido presupuestario asignado se pretende la adquisición de revistas, películas, boletines, cd-rom, libros, franquicias y acceso a bases de datos en línea, la cual es información especializada en las áreas críticas del INS y por ende de esta Unidad estando dentro de las mismas las siguientes: seguros, salud ocupacional, riesgos del trabajo, medicina y traumatología y áreas afines tales como: administración de empresas, economía e informática.</t>
  </si>
  <si>
    <t>Manual de técnicas de oralidad en el juicio contencioso administrativo / José Joaquín Villalobos Soto</t>
  </si>
  <si>
    <t>Manual de oralidad: desempeño efectivo en las audiencias penales, civiles de cobro, laborales y contencioso administrativas</t>
  </si>
  <si>
    <t>Técnica &amp; estrategia procesal: cómo litigar / Carlos Adolfo Picado Vargas y Ana Calderón Somarriva</t>
  </si>
  <si>
    <t>La sanción al abuso procesal: nemo ex industria protahat iurgium (nadie debe dilatar con astucia un juicio) : adaptada a la legislación procesal civil vigente y futura / Carlos Adolfo Picado Vargas</t>
  </si>
  <si>
    <t>Manual de los procesos laborales: (con la reforma procesal laboral)</t>
  </si>
  <si>
    <t>Manual sobre delitos informáticos para la ciber-sociedad costarricense / Roberto Lemaître Picado</t>
  </si>
  <si>
    <t>El debido proceso en el empleo público / Alfonso Chacón Mata</t>
  </si>
  <si>
    <t>Derecho del trabajo: nuevos escenarios / Wilfredo Sanguinetti Raymond</t>
  </si>
  <si>
    <t>Infracciones laborales: conforme a la reforma laboral / Eric Briones</t>
  </si>
  <si>
    <t>Manual del proceso contencioso-administrativo / Elvito A. Rodríguez Domínguez</t>
  </si>
  <si>
    <t>Curso del proceso civil Tomo I / Sergio Artavia Barrantes y Carlos Picado Vargas</t>
  </si>
  <si>
    <t>Curso del proceso civil Tomo II / Sergio Artavia Barrantes y Carlos Picado Vargas</t>
  </si>
  <si>
    <t>Ley general de la administración pública / Jorge Córdoba Ortega</t>
  </si>
  <si>
    <t>El procedimiento adminstrativo sancionador en la administración pública / Marco Antonio Hernández Vargas</t>
  </si>
  <si>
    <t>La prescripción en el contrato de seguro tratamiento legal, jurisprudencial y doctrinal / Carlos Ignacio Jaramillo J.</t>
  </si>
  <si>
    <t>La reconstrucción del accidente vial: (instrumentos científico en la vía penal y civil) / Guillermo Eladio Quirós Álvarez</t>
  </si>
  <si>
    <t>Grupos de entidades aseguradoras / Lorena Cecilia Ramírez Otero</t>
  </si>
  <si>
    <t>El seguro de vida para caso de muerte: cuestiones actuales de derecho civil / Carmen Callejo Rodríguez</t>
  </si>
  <si>
    <t>Las condiciones de acceso al mercado de las entidades aseguradoras / Javier Vercher Moll</t>
  </si>
  <si>
    <t>Seguros aéreos: los seguros de aerolíneas y operadores aéreos / María Jesús Guerrero Lebron</t>
  </si>
  <si>
    <t>Seguros aeronaúticos / Rodolfo A. González-Lebrero</t>
  </si>
  <si>
    <t>Manual práctico sobre derecho de la circulación y del seguro en la siniestralidad vial / Vicente Magro Servet</t>
  </si>
  <si>
    <t>Seguridad contra incendios / Oscar N. Marucci</t>
  </si>
  <si>
    <t>Introduccion a Los Negocios / William M. Pride, Robert J. Hughes, Jack R. Kapoor</t>
  </si>
  <si>
    <t>El contrato de seguro : principios generales, derecho comparado, legislación costarricense / Said Breedy Arguedas</t>
  </si>
  <si>
    <t>Teoría de riesgo : riesgo actuarial, riesgo financiero / Evaristo Diz Cruz</t>
  </si>
  <si>
    <t>Seguros en la propiedad horizontal ¡Todo sobre prevención y seguros para copropiedades! / Hernán Mejía</t>
  </si>
  <si>
    <t>Seguros: Temas esenciales / Fernando Palacios</t>
  </si>
  <si>
    <t>Seguros y finanzas para la familia / Hernán Mejía</t>
  </si>
  <si>
    <t>Bye, bye, Marketing: del poder del mercado al poder del consumidor  /  Agustin Medina</t>
  </si>
  <si>
    <t>Gestión integral de riesgos y seguros: Para empresas de servicios, comercio e industria /  Hernán Mejía</t>
  </si>
  <si>
    <t>El riesgo en el contrato de seguro: ensayo dogmático sobre el riesgo / Abel B. Veiga Copo</t>
  </si>
  <si>
    <t>El contrato de seguro (seguros terrestres) / Isaac Halperin</t>
  </si>
  <si>
    <t>Contrato de seguro: reticencia y agravación del riesgo  / Carlos A. Schiavo</t>
  </si>
  <si>
    <t>Equipment watch (Green Guide)</t>
  </si>
  <si>
    <t>Setiembre</t>
  </si>
  <si>
    <t>Aircraft Bluebook Price Digest</t>
  </si>
  <si>
    <t>NADA Guides-Marine Connect</t>
  </si>
  <si>
    <t>WebDewey de OCLC</t>
  </si>
  <si>
    <t>Revista Actualidad Aseguradora / Inese Wilmington Risk &amp; Compliance</t>
  </si>
  <si>
    <t>Melflix / Películas Mel S.A.</t>
  </si>
  <si>
    <t>El riesgo en el seguro de responsabilidad civil de los auditores de cuentas / Javier Gutiérrez Gilsanz</t>
  </si>
  <si>
    <t>Cómo utilizar el Cuadro de Mando Integral: Para implantar y gestionar su estrategia / Robert Kaplan y  David Norton</t>
  </si>
  <si>
    <t>La organización focalizada en la estrategia: cómo implementar el Balanced Scorecard / Robert S. Kaplan y David P. Norton</t>
  </si>
  <si>
    <t>Mapas estratégicos: Convirtiendo los activos intangibles en resultados tangibles / 	Robert S. Kaplan y  David P. Norton</t>
  </si>
  <si>
    <t>El cuadro de mando integral paso a paso: maximizar la gestión y mantener los resultados / Paul R. Niven</t>
  </si>
  <si>
    <t>The Execution Premium: integrando la estrategia y las operaciones para lograr ventajas competitivas / Robert S. Kaplan y David P. Norton</t>
  </si>
  <si>
    <t>Alignment: cómo alinear la organización a la estrategia a través del balanced scorecard / Robert S. Kaplan y David P. Norton</t>
  </si>
  <si>
    <t>Ciberseguridad, ciberespacio y ciberdelincuencia (DÚO) /  Daniel Fernández Bermejo</t>
  </si>
  <si>
    <t>Banda Caminadora</t>
  </si>
  <si>
    <t>Las 2 máquinas actuales por reemplazar son muy viejas, se daña continuamente y se mantienen fuera de servicio, lo cual es mayor el gasto en mantenimiento correctivo y afecta negativamente a los usuarios, ya que son muchos y aveces no tienen máquinas para poder entrenar cardio.</t>
  </si>
  <si>
    <t>Abril</t>
  </si>
  <si>
    <t>BOSU</t>
  </si>
  <si>
    <t>Atención terapéutica a lesionados mediante ejercicios físicos sin impacto, así como la activación de la propiocepción (en beneficio de tobillos, rodillas y el equilibrio) para entrenamiento normal deportivo.</t>
  </si>
  <si>
    <t>Colchonetas</t>
  </si>
  <si>
    <t xml:space="preserve">Las colchonetas actuales son de tela, lo cual por la cantidad de personas es un gasto grande en limpieza, y siempre están con mal olor y sudadas. Las colchonetas deben ser de un material apto para un gimnasio que permita su rápida limpieza. manteniedo la higiene en el lugar evitando el contagio de infecciones, manteniendo siempre el comfort para la realización del ejercicio. </t>
  </si>
  <si>
    <t xml:space="preserve">Lower back bench </t>
  </si>
  <si>
    <t>La zona lumbar de muchos usuarios es la mas afectada por el trabajo de oficina y genera dolores que incapacitan al trabajador, por lo tanto, con su implemento se fortalecería dicha área y por ser uná máquina para trabajo corporal, amplía la cantidad de personas que la pueden utilizar.</t>
  </si>
  <si>
    <t>TRX</t>
  </si>
  <si>
    <t>Permite entrenar el cuerpo con el propio peso corporal; se pueden realizar mas de 20 ejercicios, y pueden liberarse más máquinas para evitar aglomeraciones de personas, permitiendo la mejora física de los colaboradores a nivel integral.</t>
  </si>
  <si>
    <t>BODY SOLID CROSS OVER MACHINE</t>
  </si>
  <si>
    <t xml:space="preserve">Permite entrenar varios ejercicios por la movilidad de las poleas y las placas, puede ser usado por dos o tres personas al mismo tiempo, permite rehabilitar lesiones </t>
  </si>
  <si>
    <t xml:space="preserve">RACK SQUAT </t>
  </si>
  <si>
    <t xml:space="preserve">Protege las cervicales y columna, ya que las persona pueden realizar sentadillas libres y tiene donde descansar la barra sin riesgo de caída. </t>
  </si>
  <si>
    <t>Juego de pesas Rusas (5 a 35Lbs)</t>
  </si>
  <si>
    <t>Existe solo un juego de pesas y quedó impar, se necesita al menos otro más, para tener parejas de pesas rusas  y no solo uno de cada peso de manera que se puedan efectuar ejercicios continuos con ambos lados del cuerpo.</t>
  </si>
  <si>
    <t>Juego de pesas  ( 12 a 80Lbs )</t>
  </si>
  <si>
    <t>Sustitución de mancuernas actuales, las cuales son viejas, se encuentran herrumbradas y no están las parejas completas; así mismo, por la forma del disco, si cae puede provocar fractura. Las mancuernas por adquirir tendrían forma hexagonal, de manera que el sistema de absorción de impacto mitiga el riesgo de lesión. El herrumbre puede causar inflamación en las vías respiratorias, causar alergias y falta de agarre adecuado en las mancuernas, incrementando el riesgo de caída.</t>
  </si>
  <si>
    <t xml:space="preserve">Banca plana </t>
  </si>
  <si>
    <t>Sustitución de banca actual que es de madera, por cuanto la misma es un riesgo para la salud al poderse quebrar.</t>
  </si>
  <si>
    <t xml:space="preserve">Banca declinada </t>
  </si>
  <si>
    <t>Sustitución de banca declinada actual, la cual es casera y expone las cervicales a una lesión, por estar la cabeza expuesta.</t>
  </si>
  <si>
    <t xml:space="preserve">Banca inclinado/ plana </t>
  </si>
  <si>
    <t>No se cuenta con este activo y se requiere para poder efectuar distintos ejercicios musculares a nivel de pecho y brazos que no se trabajan con la banca regular.</t>
  </si>
  <si>
    <t xml:space="preserve">Barra olímpica </t>
  </si>
  <si>
    <t>Sustitución de barras actuales que se encuentran oxidadas y son muy antiguas, así mismo, las actuales tienen gastados los agarres lo que genera un riesgo para el usuario. El herrumbre puede causar inflamación en las vías respiratorias, causar alergias y falta de agarre adecuado en las barras, incrementando el riesgo de caída.</t>
  </si>
  <si>
    <t>Mini bands</t>
  </si>
  <si>
    <t>Trabajar lesiones y mejorar técnicas y posturas de manera segura, permitiendo la rehabilitación de los colaboradores y el fortalecimiento muscular.</t>
  </si>
  <si>
    <t xml:space="preserve">Ligas elásticas </t>
  </si>
  <si>
    <t>Las actuales son de alta intensidad y esto impide que los usuarios con lesiones puedan trabajar ejercicios básicos; las ligas permiten de igual manera que personas con poca fuerza o con lesiones puedan fortalecer y/o rehabilitar  las articulaciones.</t>
  </si>
  <si>
    <t xml:space="preserve">Barra Z </t>
  </si>
  <si>
    <t>Sustitución de barras actuales, las cuales están oxidadas por su antigüedad. El herrumbre puede causar inflamación en las vías respiratorias, causar alergias y falta de agarre adecuado en las barras, incrementando el riesgo de caída.</t>
  </si>
  <si>
    <t xml:space="preserve">Seguros para las barras </t>
  </si>
  <si>
    <t>Evitar el desplazamiento de discos en las barras, lo que evita el riesgo de caída y una posible lesión en los usuarios.</t>
  </si>
  <si>
    <t xml:space="preserve">Barra para dominadas </t>
  </si>
  <si>
    <t>Permite realizar dominadas o fondos para triceps, así tambien abdominal con respaldo, evitando lesiones. Es una máquina muy útil que aligera el tánsito en las máquinas, y no lesiona.</t>
  </si>
  <si>
    <t>0113 –Riesgos</t>
  </si>
  <si>
    <t>Dirección de Riesgos</t>
  </si>
  <si>
    <r>
      <rPr>
        <b/>
        <sz val="10"/>
        <rFont val="Calibri"/>
        <family val="2"/>
        <scheme val="minor"/>
      </rPr>
      <t>Objetivo Específico 1:</t>
    </r>
    <r>
      <rPr>
        <sz val="10"/>
        <rFont val="Calibri"/>
        <family val="2"/>
        <scheme val="minor"/>
      </rPr>
      <t xml:space="preserve"> Administrar de manera integral los riesgos institucionales y de Continuidad del Negocio.
</t>
    </r>
    <r>
      <rPr>
        <b/>
        <sz val="10"/>
        <rFont val="Calibri"/>
        <family val="2"/>
        <scheme val="minor"/>
      </rPr>
      <t>Meta Específica 4:</t>
    </r>
    <r>
      <rPr>
        <sz val="10"/>
        <rFont val="Calibri"/>
        <family val="2"/>
        <scheme val="minor"/>
      </rPr>
      <t xml:space="preserve"> Mantener las calificaciones nacionales semestrales y la calificación internacional anual de riesgo del INS, como requisito fundamental para poder participar en el mercado de aseguramiento nacional e internacional.</t>
    </r>
  </si>
  <si>
    <t>Servicios para la Calificación de Riesgo a nivel internacional.</t>
  </si>
  <si>
    <t>Contar con una calificación anual de riesgo internacional, que le permita al INS cumplir con las disposiciones reglamentarias que rigen el tema de calificación de riesgos, indispensable para la eficiente realización de la actividad ordinaria y para permitir la efectiva competencia del INS en el mercado abierto.</t>
  </si>
  <si>
    <t>Anual + 3 renovaciones</t>
  </si>
  <si>
    <t>Diciembre</t>
  </si>
  <si>
    <t>0215 –Servicios Auxiliares y Salud</t>
  </si>
  <si>
    <t>Gestión en Prevención</t>
  </si>
  <si>
    <t>Meta 1.3 Obtener una reducción de al menos el  20% de la tasa de incidencia de accidentes laborales de las empresas prioritarias, definidas por la Red de Servicios de Salud, según definición entre Departamento de Riesgos del Trabajo, Red de Servicios de Salud y Gestión en Prevención. Meta 1.4 Disminución de al  menos 4% de la tendencia de crecimiento de los accidentados en carreteras de las zonas de prioridad.  Meta 1.5 Cumplir con el 100% del programa "Cultura de prevención de riesgos, la seguridad humana y la protección del patrimonio". Meta 1.6 Mejorar en al menos un 10% los resultados alterados de las personas abordadas en las ferias de Salud (periodos 2018-2019), enfocadas en las tres primeras causas de muerte en Costa Rica (ECNT).</t>
  </si>
  <si>
    <t>Contratación de instalaciones y alimentación para encuentro y feria regional para la Gestión Preventiva.</t>
  </si>
  <si>
    <t xml:space="preserve">Se requiere contratar una sala para eventos dado que el INS no cuenta con lugares propios en la zonas con capacidad de 40 o 100  personas para realizar actividades o capacitaciones en Gestión en Prevención </t>
  </si>
  <si>
    <t>Un año</t>
  </si>
  <si>
    <t>0119 – Talento Humano</t>
  </si>
  <si>
    <t>Compensación y Beneficios</t>
  </si>
  <si>
    <t xml:space="preserve">Objetivo Específico 1.- Posicionar la administración de talento humano mediante la aplicación de sistemas de gestión eficiente que propicien la productividad de los colaboradores. </t>
  </si>
  <si>
    <t>Encuesta salarial Grupo INS</t>
  </si>
  <si>
    <t>El INS requiere contratar los servicios de suscripción a una encuesta salarial de mercado para el Grupo INS, (INS, INS Valores, INS Puesto de Bolsa, Insurance Servicios y Hospital de Trauma) que permita realizar el análisis de los salarios de los puestos que les conforman a nivel nacional con otras empresas del mercado, sean éstas públicas como privadas, conocer la ubicación percentilar de éstos y comparar sus salarios con la información general de los puestos de las empresas que participan en la encuesta salarial de mercado</t>
  </si>
  <si>
    <t>Servicios de aplicación de ultrasonidos de mama y próstata</t>
  </si>
  <si>
    <t>Programa del Grupo INS para la detección temprana del cáncer o lesiones sugestivas que puedan provocar enfermedades en los colaboradores, de manera que se pueda prevenir oportunamente su desarrollo, mejorando la calidad de vida del colaborador, y así, minimizar un incremento en los costos de incapacidades, ausentismos, disminución en su capacidad para el trabajo, entre otros.  Proyección de 1.256 exámenes.</t>
  </si>
  <si>
    <t>Febrero</t>
  </si>
  <si>
    <t>Bienestar</t>
  </si>
  <si>
    <t>Servicios de aplicación de la vacuna contra la Influenza</t>
  </si>
  <si>
    <t>Programa preventivo en la adquisición y transmisión del virus de la influenza dentro de la población institucional. 
La vacuna está indicada anualmente antes de iniciar la época lluviosa, de manera que provee los anticuerpos necesarios para disminuir la posibilidad de transmisión de la enfermedad en cuestión, lo que permite disminuir los días de incapacidad, ausentismo, y el impacto negativo en la labor diaria en cada dependencia.</t>
  </si>
  <si>
    <t>Anual + 1 renovación</t>
  </si>
  <si>
    <t xml:space="preserve">Contrato Convenio CNP para servicio de alimentación </t>
  </si>
  <si>
    <t>Se  requiere el suministro de una serie de productos agropecuarios, agrupados en las categorías de: Abarrotes, Frutas y Verduras, Carnes, Pollo, Pescados y Lácteos. Estos productos alimenticios son necesarios para la elaboración del menú diario que se ofrece a los niños matriculados en el Jardín Infantil. Dicho menú está estructurado en cuatro tiempos de alimentación diarios: merienda, almuerzo y dos refrigerios.</t>
  </si>
  <si>
    <t>Octubre</t>
  </si>
  <si>
    <t>0108 – Servicios Generales</t>
  </si>
  <si>
    <t>Centro de Distribución y Logística</t>
  </si>
  <si>
    <t>Optimizar los procesos logísticos: planeación, almacenamiento, distribución y logística inversa de inventarios para garantizar el 100% de cumplimiento del nivel del servicio requerido por el Grupo INS.</t>
  </si>
  <si>
    <t>Servicios de mantenimiento preventivo y correctivo para montacargas marca Raymond</t>
  </si>
  <si>
    <t>Mantener en buen estado de funcionamiento los equipos indispensables como parte de la óptima atención de los servicios de apoyo administrativo que garanticen la efectiva y oportuna prestación de los servicios logísticos en todo el territorio nacional.</t>
  </si>
  <si>
    <t>Servicio de mantenimiento correctivo para equipos de oficina, audiovisual y doméstico.</t>
  </si>
  <si>
    <t>Para uso continuo por parte de los usuarios (Cliente Interno) de los equipos de oficina.</t>
  </si>
  <si>
    <t>Servicio de confección de sellos y suministros.</t>
  </si>
  <si>
    <t>Para cubrir todas necesidades a nivel nacional de reparación y confección de sellos de oficina, de diferentes tipos y modelos, tanto de plástico como de metal. Lo que nos permitirá  brindar un óptimo servicio, para las diferentes Unidades, Dependencias, Direcciones y Sedes  del I.N.S</t>
  </si>
  <si>
    <t>Servicio integral de Aseo y Limpieza en los distintos edificios del INS.</t>
  </si>
  <si>
    <t>Atención de los servicios de aseo, limpieza y ornato en los distintos edificios del INS, con el fin de cumplir con la legislación vigente y regulada por el Ministerio de Salud.</t>
  </si>
  <si>
    <t>Agosto</t>
  </si>
  <si>
    <t>Servicio de Integral de fumigación para la  eliminación de plagas en Oficinas Centrales, Sedes, Puntos de Venta  y Centros de Salud a nivel nacional.</t>
  </si>
  <si>
    <t>Cumplir con las leyes de salubridad pública y políticas Institucionales, las cuales pretenden brindar seguridad e higiene a los empleados en sus recintos de trabajo, manteniendo un control apropiado en materia de plagas comunes.</t>
  </si>
  <si>
    <t>Ingeniería y Mantenimiento -
Mantenimiento General</t>
  </si>
  <si>
    <t>Objetivo  1.4.1, Meta #4  Asignar, ejecutar y controlar las actividades necesarias, con el fin de atender todas las solicitudes de trabajo (mantenimiento correctivo)planteadas por todas las dependencias. (Oficinas Centrales, Sedes, Red de Servicios en Salud y otras subsidiarias)</t>
  </si>
  <si>
    <t>Mantenimiento  preventivo y correctivo a inversores</t>
  </si>
  <si>
    <t>El presente requerimiento obedece a la necesidad de mantener en óptimas condiciones de funcionamiento los inversores de los edificios INS.  Dispositivo que cambia o transforma una tensión de entrada de corriente continua a una tensión simétrica de salida (senoidal, cuadrada o triangular) de corriente alterna, con la magnitud y frecuencia deseada por el usuario.</t>
  </si>
  <si>
    <t>Mantenimiento preventivo y correctivo al sistema de agua helada. control inteligente y sistemas de aire acondicionados a nivel nacional.</t>
  </si>
  <si>
    <t>Se tiene la necesidad de brindar el servicio de mantenimiento preventivo y correctivo para los  equipos de aire acondicionados instalados en el Edificio Central, Sedes, Puntos de Ventas del INS.   Esto para tener un mejor entorno en el área de trabajo.</t>
  </si>
  <si>
    <t>Mantenimiento preventivo y correctivo de la ventilación forzada de las escaleras de emergencia</t>
  </si>
  <si>
    <t>Se requiere dar continuidad al servicio de mantenimiento preventivo y correctivo para los sistemas de ventilación forzada  de las escaleras de emergencia de  Edificio Central INS.  La ventilación forzada tiene como objetivo  controlar los niveles de calor, extraer gases contaminantes, diluir partículas y polvillos a que se encuentran expuestas las escaleras de emergencia.  Este tipo de ventilación es utilizada  cuando la ventilación natural es insuficiente para mantener  un espacio determinado en buenas condiciones para su uso.</t>
  </si>
  <si>
    <t xml:space="preserve">Servicios de Cerrajería según demanda </t>
  </si>
  <si>
    <t xml:space="preserve">El presente requerimiento se desprende de la necesidad  que tienen las diferentes dependencias en cuanto a cambio de cerraduras y suministro de llaves. </t>
  </si>
  <si>
    <t>Mantenimiento preventivo y servicio técnico de las escaleras Schindler, ubicadas en los niveles planta baja, mezanine 1 y mezanine 2 del edificio principal del INS</t>
  </si>
  <si>
    <t>Contar con una empresa que brinde servicios de mantenimiento preventivo y correctivo, de forma periódica, a las escaleras, para mantenerlas en funcionamiento óptimo a efecto de proporcionar un servicio de transporte vertical eficiente tanto a los clientes como a los funcionarios del Instituto y adicionalmente, garantizar la seguridad de cada usuario.</t>
  </si>
  <si>
    <t>Desinstalación tubería agua helada y tubería de chimenea planta eléctrica</t>
  </si>
  <si>
    <t xml:space="preserve">Se necesita desinstalar tuberías de agua y de chimenea de la antigua planta eléctrica del sótano.  Estos  elementos se encuentran sin uso y representan una carga adicional al edificio por su peso;  además, ocupan espacios que pueden ser utilizados para ubicar nuevas tuberías de agua potable.  Lo anterior,  porque el espacio es muy reducido dentro de los ductos mecánicos del edificio, y dificultan la labores de mantenimiento que se le tiene que dar a éstos. </t>
  </si>
  <si>
    <t>Mantenimiento preventivo y servicio técnico para el sistema automatizado de detección y control de fugas de gas LP en Oficinas Centrales del INS</t>
  </si>
  <si>
    <t>Se necesita mantener en óptimas condiciones el sistema de detección de fugas de Gas LP.   Por tal motivo, se requiere contar con servicios profesionales de mantenimiento preventivo y servicio técnico para éste sistema, y de esta forma minimizar el riesgo de que no funcione al momento de una fuga de gas, que ponga en peligro a las personas que día a día visitan y trabajan en el Edificio de Oficinas Centrales.</t>
  </si>
  <si>
    <t>febrero</t>
  </si>
  <si>
    <t>Ingeniería y Mantenimiento -
Mantenimiento Hospitalario</t>
  </si>
  <si>
    <t>Mantenimiento Preventivo y correctivo del ascensor monta camillas  INS Salud</t>
  </si>
  <si>
    <t xml:space="preserve">El ascensor monta camillas es un elemento importante dentro del servicio - traslados - que se brinda a los pacientes y clientes en el Complejo de INS Salud.  Por tal motivo es indispensable contar con servicio de mantenimiento preventivo y correctivo, para que siempre esté en operación, y a su vez, es una herramienta que permite cumplir con lo que establece la Ley 7600 - accesibilidad -. </t>
  </si>
  <si>
    <t xml:space="preserve">Servicio de mantenimiento preventivo y correctivo de transformadores en las instalaciones del INS </t>
  </si>
  <si>
    <t>Se requiere cumplir a cabalidad con lo indicado en el Código Eléctrico Nacional,  así como,  con las diferentes normas de gestión ambiental.</t>
  </si>
  <si>
    <t>Mantenimiento Preventivo y correctivo de sistemas de Aire Acondicionado en los Centros de Salud Regionales -CSR - y los edificios de INS Salud</t>
  </si>
  <si>
    <t xml:space="preserve">Es relevante que los equipos de aire acondicionado que se encuentran instalados en las áreas de salud operen de forma óptima y constante, porque generan confort en el entorno para la atención de los pacientes que diariamente visitan las instalaciones, así como para los colaboradores que los atienden. </t>
  </si>
  <si>
    <t>Noviembre</t>
  </si>
  <si>
    <t xml:space="preserve">Servicio de mantenimiento preventivo y correctivo al sistema de gases médicos de las instalaciones del Complejo de INS Salud en la Uruca - Edificio Primera Vez - y Centro de Salud Regional en  Limón. </t>
  </si>
  <si>
    <t>Se requiere  que el sistema de gases (bombas y tomas de aire médico) opere en condiciones óptimas de uso para las distintas áreas de cirugía,  tanto para la Unidad de Vigilancia Intensiva -UVI- como la ubicada en el Centro de Salud Regional en Limón.</t>
  </si>
  <si>
    <t>Mantenimiento para los sistemas de Diesel : Bombas taques y tubería</t>
  </si>
  <si>
    <t>Se requiere mantenimiento semestral para los sistemas de almacenamiento y trasiego de Diesel que alimentan los generadores eléctricos y las bombas de incendio, que respaldan  el Complejo Hospitalario y el Centro de Datos Alterno.</t>
  </si>
  <si>
    <t xml:space="preserve">Mantenimiento de equipos piscinas de hidroterapia (Bombas filtros 
Equipos hidráulicos)
</t>
  </si>
  <si>
    <t>Se requiere contrato de mantenimiento de los equipos de piscina de hidroterapia -  bombas, filtros, equipos hidráulicos, entre otros -  para garantizar un perfecto y continuo funcionamiento de los equipos.  Lo anterior para garantizar la atención de las citas asignadas a los  pacientes de terapia.</t>
  </si>
  <si>
    <t xml:space="preserve">Impermeabilización de tanques de agua potable según demanda </t>
  </si>
  <si>
    <t>Se requiere la impermeabilización de los tanques de agua para garantizar que el líquido almacenado se mantenga potable, porque dicha condición es indispensable para su consumo -pacientes y colaboradores- y para los servicios que se prestan en la Red de Servicios  de Salud.</t>
  </si>
  <si>
    <t>Servicio de Suministro e instalación según demanda de bumper, barandas y barras para personas con discapacidad</t>
  </si>
  <si>
    <t>Se requiere contar con el servicio de dotación de estos insumos, para poder hacer frente en primera instancia a una necesidad actual que está presente en los Centro de Salud, donde por la operativa de uso de camillas, sillas de ruedas y salas de espera, constantemente se generan daños a las paredes y esquineros, que ameritan la intervención por parte de la Unidad de Mantenimiento con el objetivo de salvaguardar la infraestructura evitando que se genere mayor deterioro, y que estos daños visualmente repercutan en la percepción de los clientes, por u tema de imagen institucional</t>
  </si>
  <si>
    <t xml:space="preserve">Desinstalación, suministro e instalación de Sistema de Monitoreo BMS </t>
  </si>
  <si>
    <t>Las Unidades de Mantenimiento del Departamento, requieren contar con el sistema de monitoreo BMS como herramienta necesaria, básica y fundamental, para realizar sus trabajos de forma eficaz y eficiente. El requerimiento surge a partir de las labores cotidianas que se realizan de monitoreo, control, verificación vía remota del estado de cada equipos  electromecánicos, necesidad de mantenimiento, generar alerta automática de los mismos en caso de mantenimiento y evitar posibles fallas a efecto de brindar una atención oportuna.</t>
  </si>
  <si>
    <t>TOTAL PAC SERVICIOS APROBADO 2020</t>
  </si>
  <si>
    <t>Valor anual estimado  dólares</t>
  </si>
  <si>
    <t>0110 - Informática</t>
  </si>
  <si>
    <t>Investigación y Control de TI</t>
  </si>
  <si>
    <t>Informática</t>
  </si>
  <si>
    <t>Meta Específica 2. Tramitar el 100% las necesidades tecnológicas de mejora para la plataforma actual de hardware y software debidamente autorizadas para su gestión Acción # 4 Ejecutar 6 Investigaciones de nueva tecnología que potencialmente permita dar solución a elementos que afectan los procesos institucionales de atención a los clientes</t>
  </si>
  <si>
    <t>Servidores x86</t>
  </si>
  <si>
    <t>Cambio por obsolescencia de 4 servidores y un NAS  Storage Easy 1630 que se encuentran obsoletos y que son utilizados por el departamento de Investigación y Control de TI para la implementación de planes piloto de nuevas tecnologías o herramientas de software de interés institucional que permitan valorar los requerimientos técnicos, beneficios, integración con la infraestructura y demás factores que sirven para determinar la viabilidad o no de instaurar una nueva herramienta en la institución en un ambiente controlado y sin inversiones previas a realizar. Eventualmente, la compra de estos 3 equipos estaría siendo sustuida por un único equipo en el caso de que Informática finalice la investigación del uso de equipos hiperconvergentes y sea mas conveniente desde el punto de vista técnico y económico.</t>
  </si>
  <si>
    <t>Única vez</t>
  </si>
  <si>
    <t>Por demanda</t>
  </si>
  <si>
    <t>Servidor x86 NAS (24TB)</t>
  </si>
  <si>
    <t>Todo el INS</t>
  </si>
  <si>
    <t>Objetivo de Mejora 1 Mantener y desarrollar la infraestructura tecnológica Institucional que contribuya al logro de los objetivos estratégicos y la mejora de la gestión tecnológica Meta Específica 4. Implementar y mantener el 100% de la infraestructura tecnológica del INS.</t>
  </si>
  <si>
    <t>Computadora Todo en Uno</t>
  </si>
  <si>
    <t>Cambio por obsolescencia de equipos que ya alcanzaron su umbral de vida útil y deben ser sustituidos por presentar problemas de rendimiento, actualizaciones, garantía y acceso a partes. Corresponde a los siguientes modelos:
DELL: AIO INSPIRON 2020 -  VOSTRO 320 - 330 - 330 (Touch),  HP: COMPAQ 8200 ELITE - COMPAQ PRO 6300 AIO - ELITE 8300 - PAVILION 23-F389LA. Compaq EVO D51C, DELL: OPTIPLEX 3010- 360 - 380 - 390 - 745 - 960- PRECISION T1600,                                  HP: COMPAQ PRO 6300 SFF - DC 5800 SFF,                           Lenovo: THINKSTATION E31</t>
  </si>
  <si>
    <t>Computadora Portátil</t>
  </si>
  <si>
    <t>Cambio por obsolescencia de equipos que ya alcanzaron su umbral de vida útil y deben ser sustituidos por presentar problemas de rendimiento, actualizaciones, garantía y acceso a partes. Corresponde a los siguientes modelos:
HP: 6360B - 6930P - ELITEBOOK 8460P - 8470P - 820 G1 - NC6230 - PROBOOK 6470B.                          Lenovo: THINKPAD T420</t>
  </si>
  <si>
    <t>RSS / CSADM</t>
  </si>
  <si>
    <t>Tablets Robustas</t>
  </si>
  <si>
    <t xml:space="preserve">Sustitución por obsolescencia de MOTION COMPUTING  C5TE (CFT-0003), ya cumplen su ciclo de vida útil. Dichos activos fueron adquiridos desde el año 2013 y han estado siendo utilizados en la RSS para </t>
  </si>
  <si>
    <t>Monitores LCD</t>
  </si>
  <si>
    <t xml:space="preserve">Cambio por obsolescencia de monitores que han alcanzado su umbral de vida útil y presentan problemas de luminosidad, intensidad del color, brillo y demás características que afectan la visualización del usuario. </t>
  </si>
  <si>
    <t>Sedes y Puntos de Ventas</t>
  </si>
  <si>
    <t>Impresoras POS</t>
  </si>
  <si>
    <t>Cambio por obsolescencia de impresoras asignadas a las diferentes Sedes o Puntos de Venta a nivel Nacional requeridas para la impresión de los recibos en las Cajas. Dado que aún no se tiene certeza de si el proyecto de Cajero Virtual y factura electrónica eliminarían el uso de las impresoras POS a nivel institucional. Se sustituyen impresoras Epson TM-U675 reinsertados en plataforma y TM-T88V</t>
  </si>
  <si>
    <t>Departamento de Comunicaciones de la RSS</t>
  </si>
  <si>
    <t>Impresora Inyección de Formato Ancho</t>
  </si>
  <si>
    <t>Sustitución por obsolescencia de Epson L1800,  que ya alcanzó su ciclo de vida útil. Dicho equipo se utiliza en el departamento de comunicaciones de la RSS diariamente para la impresión en formato tabloide de artes y diseños que luego se replican a la comunidad laboral de la RSS.</t>
  </si>
  <si>
    <t>Proyector Multimedia</t>
  </si>
  <si>
    <t>Cambio por obsolescencia de equipos que se encuentran en el umbral de su vida útil, sin garantía y con problemas de rendimiento. En el caso de los proyectores, la cantidad de brillo y luminosidad que genera la lámpara es la que indica el deterioro del activo y no necesariamente su no funcionamiento.</t>
  </si>
  <si>
    <t>Enfermería del HDT</t>
  </si>
  <si>
    <t>Computadora Portátil 12"</t>
  </si>
  <si>
    <t>El servicio de enfermería del HDT está compuesto por cerca de 300 funcionarios que rotan durante los diferentes turnos de atención. Al día de hoy, la configuración de perfiles de usuarios para accesos al SIMA genera inconvenientes continuos de desconfiguración de cuentas, usuarios y demás. Por dicha razón, se desea implementar un concepto de trabajo similar al de escritorios virtuales, de forma tal que cada usuario tenga configurada y preparada su "computadora virtual" en un servidor que se accederia utilizando alguna de las computadoras portátiles que se distribuirán entre los 3 pisos del HDT, de forma tal que para ingresar al dominio y con ello al SIMA y resto de aplicaciones, solamente se tendría que utilizar el carnet con un lector de tarjetas instalado en la portátil. Así cada funcionario accedería a su entorno virtual, listo para trabajar y con una menor posibilidad de fallo, dado que la computadora portátil sólo es un medio de acceso al escritorio virtual previamente configurado. Así mismo, la idea de que sea equipo portátil, es para que los funcionarios puedan realizar las visitas a los pacientes, dejando el registro de una vez en el sistema, sin tener que devolverse posteriormente a una computadora fija para hacerlo. De esta forma, se estaría agregando agilidad y rapídez al servicio.</t>
  </si>
  <si>
    <t>Departamento de Producción de TI</t>
  </si>
  <si>
    <t>Mantenimiento Preventivo y Correctivo para rastreadores de imágenes Fujitsu.</t>
  </si>
  <si>
    <t>Actualmente el INS posee 203 escaners de mediano y alto volumen marca Fujitsu distribuidos a través de todo el país. Dichos equipos han sido adquiridos a través de diferentes contrataciones y algunos poseen muchos años funcionando en plataforma, no obstante, debido al buen desempeño y rendimiento de los equipos, se ha estado alargando la vida útil de los mismos, a través de un contrato de mantenimiento preventivo/correctivo que permite garantizar la correcta operación de los escaners en el tiempo. En ese sentido, el contrato vigente llega a su fin el próximo año, y dado que no se estima necesaria la compra de nuevos escaners en sustitución de los existentes, se debe de volver a gestionar el contrato de mantenimiento para continuar brindando el servicio técnico a los equipos. El suministro de repuestos Fujitsu y el servicio técnico obtenidos mediante este contrato son indispensables para la operación continua de los procesos: De digitalización de Documentos y Expediente Electrónico. El riesgo de suspender la continuidad del contrato es muy alto y comprometería seriamente la operación correcta de los equipos que  son parte esencial de la operativa de los servicios antes descritos.</t>
  </si>
  <si>
    <t xml:space="preserve">Servicio gestionado de impresión de pago por consumo. </t>
  </si>
  <si>
    <t>En el año 2016, la Administración Superior autorizó a la Subdirección de Informática a gestionar un contrato de impresión por demanda en sitio que en este momento atiende el 90% de las necesidades de impresión de documentos en tecnología láser que requiere la institución.  De esta forma, el INS pasó de un modelo de compra y administración de equipos de impresión, a un modelo de servicio de outsourcing por medio del cual el proveedor instala la impresora en sitio (con todos los accesorios requeridos) según los requerimientos de volumen que el INS establezca y se encarga del mantenimiento completo del equipo, de proveer todos los consumibles que se requieran y adicionalmente, proveyendo al INS de una plataforma de control, administración y monitoreo del parque instalado  y de los registros de impresión por cada usuario. El INS está comprometido a cancelar un monto mensual fijo de renta por cada equipo instalado y un monto variable de acuerdo a la cantidad de páginas impresas en el mes.  Por ello, esta solicitud pretende dar continuidad al servicio de impresión contratado de forma tal que no se afecte la operativa diaria de la institución.</t>
  </si>
  <si>
    <t>2020-0110-20103 
Promover tres aspectos de mejora dentro del marco de gestión de seguridad de T.I. que permitan robustecer el nivel de seguridad de la infraestructura tecnológica institucional.</t>
  </si>
  <si>
    <t>Servicio de centro de soporte y mantenimiento para dispositivos de firma digital.</t>
  </si>
  <si>
    <t>El INS es una agencia de registro autorizada por el Banco Central de Costa Rica para la emisión de certificados digitales a través del uso de tarjetas inteligentes de firma digital. En ese sentido, el instituto ha entregado y sigue entregando, tarjetas de firma digital y el lector de firma correspondiente a clientes y funcionarios internos. Por cada tarjeta entregada, se debe de contratar el servicio de mantenimiento y soporte de parte del único proveedor autorizado en el país para hacerlo. De esta forma, el contrato expuesto, viene a sustituir el contrato vigente, de forma tal que el instituto siga brindado el servicio de emisión de tarjetas a nuestros clientes según las condiciones de servicio y soporte que se exigen en el país.</t>
  </si>
  <si>
    <t>Departamento de Ingeniería en Sistemas</t>
  </si>
  <si>
    <t>Servicios profesionales para la atención de requerimientos en la plataforma AuraPortal BPMS.</t>
  </si>
  <si>
    <t>La herramienta AuraPortal BPMS es el solución utilizada en la institución, para los procesos asociados con el sistema de Expediente Electrónico. En ese sentido, los módulos del sistema han sido desarrollados a través de la plataforma de AuraPortal, y cualquier cambio, ajuste o mejora que se requiera realizar, debe de ser desarrollado por personal técnico especializado en la herramienta. En ese sentido, la Subdirección de Informática no cuenta con el recurso humano capacitado y con la expertise necesaria para implementarlos. Por ello, el contrato solicitado, implica la contratación de 3000 horas anuales de asistencia técnica especializada directamente con el fabricante Aura Difusión que se consumirían de acuerdo a las órdenes de servicio que el INS interponga ante la empresa.</t>
  </si>
  <si>
    <t>Área de Monitoreo de TI</t>
  </si>
  <si>
    <t>Mantenimiento y soporte de licencias de la herramienta de monitoreo Alignia</t>
  </si>
  <si>
    <t>Los procesos productivos de la institución, dependen en gran manera, de toda la infraestructura tecnológica y sistemas de información que posee el INS. Cada vez son mas los elementos de configuración de TI (servidores, enrutadores, aplicaciones, bases de datos, almacenamiento) que requieren ser monitoreados para garantizar su correcto funcionamiento y sobretodo, una respuesta oportuna e inmediata, en el caso de detectarse un fallo. Para ello, la institución cuenta con una herramienta de monitoreo robusta, consolidada y efectiva que permite la revisión y seguimiento contínuo de los diferentes elementos de TI vitales para la prestación de los servicios. Dicha solución conocida como Aligna, implica la renovación del servicio de mantenimiento y soporte de las licencias adquiridas originalmente, junto con el servicio de asistencia técnica especializada por horas según demanda para la atención de problemas y fallos que puedan presentarse.</t>
  </si>
  <si>
    <t>Asistencia técnica y asesoría profesional para la Suite de productos kaspersky</t>
  </si>
  <si>
    <t>Actualmente, el INS tiene instaladas en todos los servidores (físicos y virtuales) licencias del antivirus kaspersky como plataforma de protección en tiempo real contra todo tipo de amenazas de malware como virus, troyanos, spyware, entre otros. Dada la relevancia de los equipos en donde está implementado este antivirus, se posee un contrato de asistencia técnica y asesoría especializada en la plataforma, de forma tal que se pueda contar con mano de obra experta para la atención de aquellos casos que así lo requieran. Dicho contrato es de 80 horas anuales consumidas según demanda, y dado que el próximo año llega al final de su vida útil, se requiere gestionar el nuevo contrato que permita mantener la disponibilidad de recursos técnicos especialistas para aquellos casos en los que la situación lo amerite.</t>
  </si>
  <si>
    <t>Solución integral para el control del uso de internet mediante la aplicación de políticas de acceso, categorización y filtrado de sitios, alertas de sitios sospechosos y demás que permitan poseer niveles de seguridad de navegación para todos los usuarios y el correspondiente reporte de uso. Se requiere una cobertura de mínimo 5000 sesiones activas.</t>
  </si>
  <si>
    <t>Mantener la seguridad de la información  es un tema de carácter obligatorio y regulatorio mediante el cual el INS no se puede ver exento, ni dejar de lado, por lo tanto el departamento de Tecnología de Información debe brindar las herramientas necesarias que brinden seguridad en la operativa diaria, en las comunicaciones, en las nuevas implementaciones y accesos a los sistemas informáticos, de esta forma, TI le garantiza al Instituto la continuidad de los servicios tecnológicos.  Por lo tanto, mediante la contratación de una solución que brinde el control de acceso de los usuarios en el uso de Internet, le ofrece al INS la tranquilidad de que dichos usuarios puedan navegar de forma segura en los sitios WEB permitidos, libres de virus, malware, spyware, phishing en fin, cualquier tipo de código malicioso, que pueda afectar los sistemas e información del INS.</t>
  </si>
  <si>
    <t>Punto de Venta Grecia</t>
  </si>
  <si>
    <t>Informática - Redes</t>
  </si>
  <si>
    <t>Servicio de instalación de cableado estructurado Punto de Venta Grecia</t>
  </si>
  <si>
    <t>La red del punto de venta Grecia se encuentra obsoleta y no cumple con las específicaciones actuales de cableado estructurado. Por tanto, se debe actualizar la red del punto de venta para garantizar la fiabilidad y calidad de las telecomunicaciones que se dan día tras día.</t>
  </si>
  <si>
    <t>Punto de Venta Siquirres</t>
  </si>
  <si>
    <t>Servicio de instalación de cableado estructurado Punto de Venta Siquirres</t>
  </si>
  <si>
    <t>La red del punto de venta Siquirres se encuentra obsoleta y no cumple con las específicaciones actuales de cableado estructurado. Por tanto, se debe actualizar la red del punto de venta para garantizar la fiabilidad y calidad de las telecomunicaciones que se dan día tras día.</t>
  </si>
  <si>
    <t>Punto de Venta Filadelfia</t>
  </si>
  <si>
    <t>Servicio de instalación de cableado estructurado Punto de Venta Filadelfia</t>
  </si>
  <si>
    <t>La red del punto de venta Filadelfia se encuentra obsoleta y no cumple con las específicaciones actuales de cableado estructurado. Por tanto, se debe actualizar la red del punto de venta para garantizar la fiabilidad y calidad de las telecomunicaciones que se dan día tras día.</t>
  </si>
  <si>
    <t>Conmutadores de acceso</t>
  </si>
  <si>
    <t>El Instituto cuenta con conmutadores de acceso adquiridos en el año 2000 y 2010. Estos equipos no se encuentran amparados a una garantía de fabricante y en caso de fallas, estos equipos no podrán ser sustituidos. La vida útil de estos equipos es de 5 años. Por lo anterior y con el propósito de mantener una plataforma estable, y sin interrupciones para los usuarios se deben adquirir estos conmutadores</t>
  </si>
  <si>
    <t>Enrutador</t>
  </si>
  <si>
    <t>El INS posee dos enrutadores principales que concentran las comunicaciones entre el instituto con todos los sitios remotos internos (sedes, puntos de venta, centros médicos) y con los socios de negocio (comercializadoras, agentes, entre otros). En este caso, el enrutador modelo Cisco 7613 utilizado para la comunicación con los socios de negocio, adquirido desde el año 2013, se encuentra obsoleto, sin soporte del fabricante y debe ser sustituido por un modelo más robusto y con mayores prestaciones y características ventajosas.</t>
  </si>
  <si>
    <t>Equipos de Seguridad Perimetral (Firewalls)</t>
  </si>
  <si>
    <t>El INS posee 4 equipos de seguridad perimetral conocidos como Muros de Fuego modelo ASA 5520, que se han encargado de controlar el acceso hacia y desde la red privada hacia los segmentos de red menos seguros como DMZ o Internet. Estos equipos han funcionado de forma confiable desde el año 2011 y ya se encuentran sin garantía y soporte del fabricante. Por ello, se requiere sustituir estos 4 equipos, por 2 nuevos modelos que poseen características técnicas y operativas que los hacen superiores en funciones y rendimiento.</t>
  </si>
  <si>
    <t>Puntos de acceso inalámbricos</t>
  </si>
  <si>
    <t>El Instituto cuenta con una red inalámbrica distribuida en todas las Oficinas, Sedes y Puntos de Venta. En las Sedes y Puntos de Venta se tienen instalados un total de 56 puntos de acceso modelo 1131AG los cuales ya fueron descontinuados por el fabricante a partir de Julio del 2018. Se desea trabajar en el remplazo de los puntos de acceso 1131AG para lo cual se incluyen aca 56 nuevos puntos de acceso actualizados en cuanto a funcionalidades, protocolos y versiones.</t>
  </si>
  <si>
    <t>Servicio de asistencia técnica preventiva y correctiva a la plataforma de comunicación inalámbrica de datos</t>
  </si>
  <si>
    <t>El INS posee 15 enlaces de comunicación inalábricos ubicados en torres en las diferentes ubicaciones remotas que utilizan este medio de comunicación como enlace principal o secundario. Dado que dichas torres se encuentran al aire libre, expuestas a factores ambientales adversas, se requiere contratar servicios de mantenimiento preventivo y correctivos que le permitan garantizar al INS, la continuidad de las operaciones del enlace en todo momento. En el caso del mantenimiento preventivo, se estiman 2 servicios anuales para cada enlace, mientras que el correctivo, sería por demanda en caso de un fallo que comprometa la conectividad del sitio remoto con oficinas centrales.</t>
  </si>
  <si>
    <t>Enlaces de fibra Óptica ( Sede La Merced, Sede Escazú)</t>
  </si>
  <si>
    <t xml:space="preserve">Actualmente el INS tiene contratados a la CNFL dos enlaces de fibra óptica gris (Contrato A15130M) que permiten la interconexión con un ancho de banda de alta capacidad con la Sede La Merced y con la Sede Escazú. Dicho contrato llega al final de su vigencia el 01 de Junio del 2020 y se debe de gestionar un nuevo contrato que permita garantizar la operación de un enlace de iguales condiciones para ambos recintos. Dado que no se puede tener la certeza de que la CNFL brindará de nuevo el servicio con los bajos costos del contrato actual, se utiliza el contrato vigente con la empresa Telecable para estimar los nuevos costos asociados a los enlaces de acuerdo a los precios ya adjudicados para enlaces de similares características. </t>
  </si>
  <si>
    <t>Enlaces de fibra Óptica ( Ins-Salud, INS-Servicios, Hospital del Trauma, Datacenter Alterno)</t>
  </si>
  <si>
    <t xml:space="preserve">Actualmente el INS tiene contratados a la CNFL cuatro enlaces de fibra óptica gris (Contrato A16054M) que permiten la interconexión con un ancho de banda de alta capacidad con el complejo médico previo, INS-Servicios, el Hospital del Trauma y el Datacenter Alterno en La Uruca. Todos ellos con oficinas centrales. Dicho contrato llega al final de su vigencia el 06 de diciembre del 2020 y se debe de gestionar un nuevo contrato que permita garantizar la operación de un enlace de iguales condiciones para ambos recintos. Dado que no se puede tener la certeza de que la CNFL brindará de nuevo el servicio con los bajos costos del contrato actual, se utiliza el contrato vigente con la empresa Telecable para estimar los nuevos costos asociados a los enlaces de acuerdo a los precios ya adjudicados para enlaces de similares características. </t>
  </si>
  <si>
    <t>Contratación para compra de materiales para el mantenimiento de redes de datos y telefonía según demanda</t>
  </si>
  <si>
    <t>Actualmente el instituto posee un contrato de compra de materiales para el mantenimiento de redes de telecomunicación según demanda, por medio del cual se adquieren muchos de los accesorios y aditamentos necesarios para realizar las diversas instalaciones de puntos de red en todo la institución. No obstante, el contrato vigente, carece de ciertos materiales que son requeridos por el área de Redes para cubrir un mayor catálogo de productos y de esta forma, agilizar las tareas de implementación de cambios o nuevos puntos de red. Por tanto, el contrato a gestionar, sustituiría el contrato actual bajo el mismo modelo de funcionamiento, pero con un mayor número de materiales.</t>
  </si>
  <si>
    <t>Planificar  y gestionar  las necesidades de compra de los medicamentos, implementos médicos y suministros de oficina a nivel institucional para  la atención de los usuarios, pacientes y asegurados de la distintas líneas de seguros al mejor costo posible, para el desarrollo diario de sus funciones. Así como la planeación y ejecución logística de almacenamiento y distribución para todos los inventarios del Grupo INS.</t>
  </si>
  <si>
    <t xml:space="preserve">Equipo requerido para sustituir 3 computadoras portátiles dadas en calidad de préstamo a la Central de Distribución de la RSS para el uso de igual cantidad de funcionarias que requieren continuo traslado a reuniones  y sesiones de trabajo para el desarrollo de sus responsabilidades. Dado que dicha dependencia fue incorporada al CEDINS, se solicitan los equipos para que sean entregados y asignados de forma permanente. </t>
  </si>
  <si>
    <t>Minicomputador</t>
  </si>
  <si>
    <t>El Proyecto CEDI contempla la implementación del software de almacenes, el cual no salió para el 2018 y se prevée  se adjudique en 2019. Dentro del plan de requerimientos se estableció ver los indicadores del sistema por medio de 3 pantallas que fueron adquiridas bajo el proyecto, pero requieren de sus respectivos minicomputador para el despligue de datos de producción de entrada y salida de materiales para un adecuado balance de la producción de pedidos e ingreso de producto.</t>
  </si>
  <si>
    <t>Los ingenieros de planificación requieren constantemente mantener varios archivos abiertos a la vez para poder comparar datos. Lo anterior, genera pérdida de productividad dado que son archivos con hasta 200 000 registros y múltiples gráficos para poder establecer relaciones adecuadas.  Por tanto, el uso de doble monitor para los usuarios facilitaría sus labores y mejoraría su productividad.</t>
  </si>
  <si>
    <t>Verificar</t>
  </si>
  <si>
    <t>Actualmente el CSADM posee 11 tablets grado médico ( 9 recuperadas sin uso durante el proceso de toma de inventario y 2 suministradas por Informática en calidad de préstamo para el piloto de pruebas de la boleta electrónica), las cuales se encuentran obsoletas y sin garantía y soporte del fabricante. Dado que el CSADM las desea incorporar en parte de sus procesos de prestación de servicios a los funcionarios INS, se requiere sustituir dichos activos por nuevas tablets que se encuentren en mejor estado y con condiciones de respaldo, servicio y garantía del fabricante. Los procesos que se están acogiendo bajo el modelo de uso de tablets, son el de boleta electrónica para asignación de automóviles, el proceso de toma de inventario de activos y mobiliario, y el proceso de atención de giras para inspecciones y atención de órdenes de servicio. Esto con el fin de que los funcionarios puedan acceder en tiempo real y en línea a la información actualizada de los diferentes procesos del departamento, logrando maximizar y potenciar la productividad de los funcionarios. Para ello también se estará implementando la atención de distintos procesos atención de la herramienta SAS en coordinación con la Dirección de Tecnologías de Información.</t>
  </si>
  <si>
    <t>Unidad de Enlace y Coordinación con la RSS - Dpto. Control  y Gestión de Compras</t>
  </si>
  <si>
    <t>N/A</t>
  </si>
  <si>
    <t>Sustitución de equipo de escritorio por portátil para funcionaria de la Unidad de Coordinación y enlace con la RSS que por la naturaleza de sus labores, requiere estarse desplazando por diferentes áreas de la RSS e inclusive a Oficinas Centrales, para la asistencia a reuniones, sesiones de trabajo y demás tareas que implican movilidad y desplazamiento</t>
  </si>
  <si>
    <t>Ejercer la Rectoría Técnica en materia de Suscripción de  Seguros a fin de definir políticas de suscripción que permitan brindar opciones competitivas de programas de aseguramiento a nuestros clientes.</t>
  </si>
  <si>
    <t>0106 - Dirección Jurídica</t>
  </si>
  <si>
    <t>Renovación Licencias de MasterLex Index</t>
  </si>
  <si>
    <t>Los notarios de la Dirección requieren de esta suscripción para poder enviar sus indices notariales cada 15 días a través de la plataforma web, sin necesidad de desplazarse hasta el archivo nacional para presentarlos de forma física. Ahorrando tiempo y productividad para el instituto. Dadas las políticas de la empresa, la suscripción debe de tratarse como una nueva contratación cada año.</t>
  </si>
  <si>
    <t>0213 - Operaciones</t>
  </si>
  <si>
    <t xml:space="preserve">La Dirección de Operaciones requiere la sustitución del equipo de escritorio en uso, por una computadora portátil, para todos los funcionarios (65) que tienen un puesto de encargado de área en Sedes y Puntos de Venta y que aún no cuentan con equipo portátil que les permita tener movilidad y acceso a la información durante las diferentes reuniones, sesiones de trabajo, capacitaciones y demás activiades que ejecutan día a día y que ameritan la necesidad de desplazamiento.  </t>
  </si>
  <si>
    <t>Valor en Dólares</t>
  </si>
  <si>
    <t>0110 – Informática</t>
  </si>
  <si>
    <t>SubDirección de Informatica</t>
  </si>
  <si>
    <t>Lograr un índice de cumplimiento del 95% en la atención del mantenimiento de los sistemas de información.</t>
  </si>
  <si>
    <t>Contratación del servicio de mantenimiento de licencias AuraPortal BPMS - ambiente contingente</t>
  </si>
  <si>
    <t xml:space="preserve">Se necesita dar mantenimiento de versiones y contar con apoyo tecnico al esquema contingente desarrollo para el sistema Expediente Electrónico, esto como parte de la estrategia del Plan de Continuidad de Negocio para este sistema, según los procedimientos establecidos a nivel institucional, en materia de continuidad.   </t>
  </si>
  <si>
    <t>1, Fortalecer la calidad del servicio que se le brinda al cliente</t>
  </si>
  <si>
    <t>Consulta y Carga de documentos en Expediente Electrónico (Renovación de 2500 licencias de Aura Portal - Producción)</t>
  </si>
  <si>
    <t>Se requiere la contratación del Servicio de Aura-Portal, para brindar mantenimiento al Sistema de Expediente Electrónico. Herramienta utilizada para mantener todo lo referente al historial de los clientes con el INS.</t>
  </si>
  <si>
    <t>Red de Servicios de Salud</t>
  </si>
  <si>
    <t>Objetivos Estratégicos de la RSS:
Implementar el nuevo modelo de atención de la Red de servicios de salud mediante el enfoque de gestión por procesos que permita la trazabilidad del paciente y disminuir los costos y tiempos de atención.
Ofrecer servicios de salud integrados  y dirigidos a la satisfacción y seguridad de los clientes.
Objetivo General:
Gestionar toda la documentación generada y que se recibe por la Red de Salud, para la atención de los lesionados, dependencias e Instituciones que lo requieran.</t>
  </si>
  <si>
    <t>Renovación de 87 licencias de Epower</t>
  </si>
  <si>
    <t>La renovación se debe hacer en los mismos términos del actual contrato y aunque el incremento en el costo de las licencias es superior en un 18.65% en comparación con el indicado en el oficio SDINF-01869-2018 del 27 de Junio del 2018, se considera razonable en el sentido que el beneficio para la institución y las diferentes unidades usuarias es aún mayor, puesto que permite un acceso seguro y ágil a toda la información relacionada con la atención médica de  nuestros asegurados.</t>
  </si>
  <si>
    <t>Renovación de 10 licencias de Smartcapture</t>
  </si>
  <si>
    <t>Producción</t>
  </si>
  <si>
    <t>Implementar y mantener el 100% de la infraestructura tecnológica del INS.</t>
  </si>
  <si>
    <t>Renovación de 1 licencia de Epower</t>
  </si>
  <si>
    <t>En la actualidad el Instituto cuenta con varias herramientas como parte de una solución integral tanto para la consulta de expedientes digitales, como para la captura masiva de documentos y su respectiva indexación, en virtud de mantener tanto en el presente como en los próximos años, cabe indicar que el acceso a la información ya registrada en dicha herramienta, corresponden a los casos de nuestros asegurados o expedientes médicos, por lo anterior se indica que es necesario contar con un respaldo del fabricante, esto con el fin de garantizar la atención en caso de cualquier incidencia que surja al efectuar una consulta en los sistemas, así como el derecho a parches y las nuevas versiones que vengan a beneficiar el funcionamiento de la herramienta, máxime que la misma es muy utilizada en el módulo de imágenes médicas del sistema SIMA.</t>
  </si>
  <si>
    <t>Unidad de Gestión de Documentos (Archivo Central</t>
  </si>
  <si>
    <t>Dar continuidad al proceso iniciado en 2016, realizando una visita de inspección al 25% de los archivos de gestión de las Sedes del INS, a fin de valorar el cumplimiento de las recomendaciones efectuadas y presentar el respectivo informe, en aras de garantizar el cumplimiento de lo estipulado en la legislación vigente.</t>
  </si>
  <si>
    <t>Renovación de 2 licencias de Epower</t>
  </si>
  <si>
    <t>Sin el servicio afectaria la operativa de la Unidad, debido a que no se podría realizar la consulta de los expedientes respaldados en el sistema.</t>
  </si>
  <si>
    <t>Consultorio Médico</t>
  </si>
  <si>
    <t xml:space="preserve">"Objetivo de Mejora 1 Mantener y desarrollar la infraestructura tecnológica Institucional que contribuya al logro de los objetivos estratégicos y la mejora de la gestión tecnológica Meta Específica 4. Implementar y mantener el 100% de la infraestructura tecnológica del INS." </t>
  </si>
  <si>
    <t>Renovación de 10 licencias de Epower (Tener un sistema de información de imágenes que permite almacenar, consultar, y tabular la información contenida en los expedientes físicos del consultorio Médico de Empresa del INS)</t>
  </si>
  <si>
    <t>1. Eliminar documentación física que se está poniendo en ma estado.
2. Contar con fácil acceso de información de los expedientes físicos, convirtiendola en digital.
3. Posibilidad de tabular información para conformar datos estadísticos para toma de decisiones.</t>
  </si>
  <si>
    <t>Toda la Institución</t>
  </si>
  <si>
    <t>Tramitar el 100% las necesidades tecnológicas de mejora para la plataforma actual de hardware y software debidamente autorizadas para su gestión</t>
  </si>
  <si>
    <t>Renovación de 531 licencias de usuarios profesionales de SAP.</t>
  </si>
  <si>
    <t>El Instituto Nacional de Seguros, actualmente hace uso del sistema financiero y administrativo, para administrar la planilla interna, gestionar los activos, procesar los pagos de los compromisos adquiridos en los distintos procesos de contratación administrativa, cobros, entre otros. Dichos procesos son medulares en la operativa diaria de nuestra institución, es por ello que resulta necesario contar con el servicio de soporte para esta plataforma y acceso a nuevas versiones del producto, esto en aras de brindar un servicio que permita al negocio realizar de manera expedita sus transacciones diarias.
Adicionalmente, se considera importante mencionar que por medio de la actualización de estos usuarios se obtienen las nuevas versiones del Core de nuestro Sistema Financiero Administrativo SIFA y que ningún usuario que se encuentre en una versión inferior a la utilizada por la aplicación principal, posee el derecho de realizar transacciones en dicho sistema, esto acorde con las políticas de licenciamiento establecidas por el fabricante.
Por lo tanto, ante la gran dependencia que se tiene en la actualidad en nuestra institución en el uso de esta herramienta, se determina que es indispensable el contar con el servicio de mantenimiento y asistencia técnica para los usuarios de marras vigente.</t>
  </si>
  <si>
    <t>Renovación de 6 licencias de usuarios profesionales de SAP
Renovación de 7 licencias de SAP Developer User
Renovación de 2133 licencias de SAP Employee Self-Service User
Renovación de 1000000 de SAP Digital Access
Renovación de 52 SAP Transact Bank Suite Comercial
Renovación del Oracle Runtime</t>
  </si>
  <si>
    <t>Unidad de Seguridad Institucional</t>
  </si>
  <si>
    <t>Acción N° 2: 
Atender 100% de solicitudes de trabajo,  para el óptimo funcionamiento de la seguridad electrónica en un plazo máximo de 10 días hábiles.</t>
  </si>
  <si>
    <t>Servicio de mantenimiento y soporte de la herramienta Softguard para el monitoreo de alarmas</t>
  </si>
  <si>
    <t xml:space="preserve">El software se requiere dado que este sistema monitorea las alarmas de manera constante 24/7, con lo que ante un evento,  la información se debe recibir de forma oportuna para poder efectuar una intervención en la zona afectada.  </t>
  </si>
  <si>
    <t>Meta Ejecutar el 100% de las acciones dirigidas para atender las necesidades de la Institución en materia de seguridad,  velando por que se cumplan los principios de la política interna de sostenibilidad, las buenas practicas laborales y el respeto por los derechos humanos, por parte de las empresas contratadas.</t>
  </si>
  <si>
    <t>Renovación de 9 Licencias TRBOnet para radio maestro/Renovación de 100 licencias de TRBOnet para administración de radios (terminales) bases, móviles y portátiles/Renovación de 2 licencias de TRBOnet Agentes Remotos</t>
  </si>
  <si>
    <t>Activación y aumento de canales de radiocomunicación digital del INS, para monitoreo y administración de las comunicaciones desde el CCTV de Seguridad. / Administración centralizada desde la consola TRBOnet, de todos los radios suscriptores de la red de comunicación digital del INS / Actualizar la versión de la consola TRBOnet, para hacerlo compatible con las ultimas versiones de firmware de los radios Mototrbo y obtener las nuevas facilidades que ofrece la versión.</t>
  </si>
  <si>
    <t>Mercadeo Operativo Área de Diseño Gráfico</t>
  </si>
  <si>
    <t>Meta Especifica 03 Desarrollar actividades de promoción, programas publicitarios y de relaciones públicas, actividades de proyección social, que contribuyan a generar cultura en seguros a partir de una gestión de mercadeo responsables por medio del cumplimiento del 100% plan de acción.</t>
  </si>
  <si>
    <t>2 licencias Adobe Creative Cloud</t>
  </si>
  <si>
    <t>Los programas de Adobe son herramientas indispensables en el trabajo diario de diseño y producción audiovisual</t>
  </si>
  <si>
    <t>1 licencia Adobe Creative Cloud</t>
  </si>
  <si>
    <t>Los programas de Adobe son herramientas indispensables en el trabajo diario de diseño y producción audiovisual.  Actualmente el usuario Mauricio Aguilar Méndez cuenta con la versión CS6, ya obsoleta y que dificulta el intercambio de archivos con agencias de publicidad y otros.</t>
  </si>
  <si>
    <t>Depto de Produccion  - Infraestructura y Mantenimiento</t>
  </si>
  <si>
    <t xml:space="preserve">Implementar y mantener el 100% de la infraestructura tecnológica del INS.
2019-0110-20104 </t>
  </si>
  <si>
    <t>Migrar a McAfee Complete Endpoint Threat Protection 4700 licencias, la suite de protección de Antivirus institucional para equipos de escritorio y portátiles</t>
  </si>
  <si>
    <t>Actualmente el INS posee una cantidad de equipos asignados a usuario final, entre equipos de escritorio y equipos portátiles, superior a las 5000 unidades, toda esta plataforma debe estar protegida ante infecciones de virus o similares, ya que cada uno de esos elementos esta expuesto solo por el hecho de estar encendido. Como bien es conocido, contar con herramientas de protección robustas es un elemento esencial en la continuidad del negocio y en la protección de los datos tanto internos como de los asegurados, por otro lado las tecnologías evolucionan así como las amenazas a las que la plataforma se expone, es por este motivo que del mismo modo se deba evolucionar también en la Suite de Mcafee el cual ha sido el antivirus utilizado por mas de 10 años de manera continua, con prácticamente ninguna incidencia lo cual comprueba la efectividad de la plataforma.</t>
  </si>
  <si>
    <t>Adquisición de 300 licencias de Mcafee</t>
  </si>
  <si>
    <t>Actualmente el inventario de equipos finales en la Institución supera la cantidad de licencias con que contamos actualmente, por tal motivo se esta gestionando esta compra, además por un tema de Auditoria se debe equiparar el número de licencias con el número de equipos finales.</t>
  </si>
  <si>
    <t>Mesa de servicio</t>
  </si>
  <si>
    <t>Meta Específica 4.	Implementar y mantener el 100% de la infraestructura tecnológica del INS- Acción 3 Atender el 90% de los requerimientos de servicios y atención de incidencias, en promedio  90.000 anuales para el departamento en un plazo de enero a noviembre 2019.</t>
  </si>
  <si>
    <t>Mantenimiento Software Aranda</t>
  </si>
  <si>
    <t>Para garantizar compatibilidad con la plataforma de cómputo, obtener actualizaciones de seguridad y obtener soporte del fabricante en caso de fallas</t>
  </si>
  <si>
    <t>Area de Redes y Telecomunicaciones</t>
  </si>
  <si>
    <t>Licencias para control y tarifación telefónica</t>
  </si>
  <si>
    <t>Actualmente el Instituto cuenta con 4608 extensiones telefónicas ip. De esas se controlan y tarifan únicamente 2545 licencias. Es necesario que se controlen y tarifen todas las extensiones del INS, ya que se controlan los costos de la telefonía, además se utilizan esta herramienta para investigaciones, para pagos a INS Servicios y otros.</t>
  </si>
  <si>
    <t>Promover tres aspectos de mejora dentro del marco de gestión de seguridad de ti que permitan robustecer el nivel de seguridad de la infraestructura tecnológica institucional.
2020-0110-20103</t>
  </si>
  <si>
    <t>Renovación del mantenimiento de la herramienta AD Manager Professional Plus</t>
  </si>
  <si>
    <t>La unidad de seguridad entre sus funciones tiene la de realizar analisis de vulnerabilidades y de acuerdo a los resultados, gestionar las correcciones necesarias sobre la plataforma, el corazón de acceso en el INS es el Active Directory, por lo cual se debe brindar un mantenimiento y administración de forma preventiva y realizar las correcciones que correspondan. La herramienta permite aplicar correcciones masivas que hayan sido detectadas de análisis de riesgos y vulnerabilidades, la misma ya esta en funcionamiento en el INS y se requiere administrar de forma centralziada los otros dos dominios.</t>
  </si>
  <si>
    <t>TOTAL</t>
  </si>
  <si>
    <t>SERVICIOS</t>
  </si>
  <si>
    <t>SUMINISTROS</t>
  </si>
  <si>
    <t>Total</t>
  </si>
  <si>
    <t>Tecnología de Información</t>
  </si>
  <si>
    <t>CONTROL Y GESTIÓN DE COMPRAS</t>
  </si>
  <si>
    <t>PERIODO 2020</t>
  </si>
  <si>
    <t xml:space="preserve">
Brindar resguardo a las personas y activos institucionales, a través de oficiales de seguridad acreditados en todos los edificios de la Institución, previo estudio de seguridad para la reducción del gasto.</t>
  </si>
  <si>
    <t>Detectores de metal portatiles</t>
  </si>
  <si>
    <t>Gabineta para resguardo de Armas cortas y largas</t>
  </si>
  <si>
    <t>TOTAL PAC TI</t>
  </si>
  <si>
    <t xml:space="preserve">Subdirección de Planificación </t>
  </si>
  <si>
    <t>Objetivo Específico 1. Coordinar y cumplir con los procesos de planificación en el INS.</t>
  </si>
  <si>
    <t xml:space="preserve">Renovación del servicio de mantenimiento y soporte de la herramienta DELPHOS.  
De las licencias: 2 licencias de la herramienta Delphos Manager (Cliente/Servidor), 2 licencias de Delphos Analyzer (Cliente/Servidor), 1 licencia de Delphos Servidor y  75 licencias de Delphos.Net / Delphos Portal.                </t>
  </si>
  <si>
    <t>Los beneficios que esta herramienta aporta a la institución en materia de Planificación procedo a detallar a continuación.
Permite a la institución cumplir con una recomendación de la Contraloría General de la República, la cual en su “INFORME NRO.DFOE-EC-IF-06-2014" dicta:
2.13”…No se contó con evidencia sobre existencia en el INS de mecanismos formalizados; para garantizar el alineamiento de su gestión con el planeamiento estratégico…”, lo anterior de acuerdo con las sanas prácticas y los términos de las reformas que la Ley 8653 establece con los temas de planificación; no obstante que, para estos efectos, a partir del año 2013 se han realizado algunos esfuerzos utilizando para ello la herramienta del Cuadro de Mando Integral (CMI) la cual, según lo indicado por el Departamento de Planes y Proyectos de la Subdirección del INS, tiene el propósito de facilitar el alineamiento de los planes estratégicos –con los operativos de corto plazo.  Sin embargo, dicha metodología, según lo determinó una asesoría externa requiere de una herramienta tecnológica que potencie su aprovechamient.
Complementariamente, en el punto 4.6 de las disposiciones para la Junta Directiva del INS se indica:
"...Establecer e implementar mejoras en el proceso de planificación con el fin de fortalecer la labor desarrollada por la institución y disminuir en mayor medida el componente manual que conlleva la formulación y evaluación de planes sean de orden estratégico u operativo y su vinculación con el presupuesto..."
Actualmente los reportes y el proceso Formulación y Plan Anual Operativo se extraen automáticamente de la herramienta, aumentando la capacidad de respuesta.
La herramienta no presenta mayor incidencia al fallo por cuanto se trata de un sistema para la “explotación y extracción” de datos, no de una herramienta transaccional., lo que reduce los costos de mantenimiento.
Algunos entes supervisores utilizan la misma plataforma tecnológica lo que simplifica la exportación de información y por ende reduce el tiempo de respuesta.</t>
  </si>
  <si>
    <t>75 horas de consultoría para la atención de nuevos requerimientos. Delphos</t>
  </si>
  <si>
    <t>TOTAL LICENCIAS</t>
  </si>
  <si>
    <t>TOTAL PAC TI con Licencias</t>
  </si>
  <si>
    <t xml:space="preserve">Oficio aprobación Gerencia </t>
  </si>
  <si>
    <t>G-02151-2019</t>
  </si>
  <si>
    <t>Dirección de Suscripción</t>
  </si>
  <si>
    <t>Se utilizarán para dar apoyo en las reuniones o capacitaciones que se realizan en las areas o unidades técnicas impartidas por las jefaturas o bien en la Sala de reuniones</t>
  </si>
  <si>
    <t>G-02009-2019</t>
  </si>
  <si>
    <t>0210 – Cliente Corporativo</t>
  </si>
  <si>
    <t>Direccción de Relaciones con Clientes</t>
  </si>
  <si>
    <t>Lograr la rentabilidad del INS por medio del incremento en primas basados en el modelo de segmentación de clientes</t>
  </si>
  <si>
    <t>Sustitución de equipo de escritorio para 5 funcionarios de las Unidades de Segmentos, Unidad de Análisis, que por la naturaleza de las funciones que realizan, requieren continuo desplazamiento dentro para atender reuniones, eventos, capacitaciones y sesiones de trabajo dentro y fuera del INS, con personal interno y con personal externo al INS. Adicionalmente, se requiere una computadora portátil adicional para el puesto de Encargado de la Unidad de Conservación de Cartera, que debido a movimientos internos del INS, en este momento el puesto no tiene equipo asignado.</t>
  </si>
  <si>
    <t>Equipos requeridos para dotar a los ejecutivos del departamento de un monitor adicional que les permita mejorar el área visual con la que trabajan debido a las diferentes fuentes de información que deben de estar consultando y tratando regularmente. De esta forma, se estaría facilitando las labores de los funcionarios y agilizando el desarrollo de las mismas.</t>
  </si>
  <si>
    <t>0220 - Dirección de Suscripción</t>
  </si>
  <si>
    <t>Teléfonos IP y Licencia</t>
  </si>
  <si>
    <t>Equipos requeridos para dotar a 3 funcionarios del teléfono que les permita desarrollar sus funciones de forma mas eficiente. La dirección cuenta con un equipo, mas no obstante, no posee licencia y por tanto, se requiere la licencia para poder utilizarlo.</t>
  </si>
  <si>
    <t>Equipo necesario para trabajar de forma continua con las capacitaciones, en ambos centros (Oficinas Centrales y Curridabat), reuniones del personal y demás actividades con los funcionarios tanto acá en Oficinas Centrales como en Curridabat.</t>
  </si>
  <si>
    <t>Museo del JADE</t>
  </si>
  <si>
    <t>Ser generadores de valor compartido, e incidir en el desarrollo sostenible del país mediante la conservación, revitalización y divulgación del patrimonio arqueológico y artístico que custodia el INS, exhibiendo de forma innovadora las colecciones, fomentando la investigación, promoviendo el aprendizaje y esparcimiento, impulsando propuestas artísticas nacionales y foráneas.</t>
  </si>
  <si>
    <t>Chaleco Soviet</t>
  </si>
  <si>
    <t>Dentro de las acciones planteadas para el año 2020 en el Plan Anual Operativo,  se determinó la confección de artículos promocionales para fortalecer las actividades de proyección del Museo del Jade.</t>
  </si>
  <si>
    <t xml:space="preserve">Power Bank Khatim </t>
  </si>
  <si>
    <t>Lapiz Kenti</t>
  </si>
  <si>
    <t>Set Dony</t>
  </si>
  <si>
    <t>Gorro Safari</t>
  </si>
  <si>
    <t>Botones publicitarios</t>
  </si>
  <si>
    <t xml:space="preserve">Libretas </t>
  </si>
  <si>
    <t>Tazas</t>
  </si>
  <si>
    <t>Bolsita en Manta</t>
  </si>
  <si>
    <t>Camiseta en Poliester</t>
  </si>
  <si>
    <t>0123 – Museo</t>
  </si>
  <si>
    <t>Museo del Jade</t>
  </si>
  <si>
    <t>Servicio de mantenimiento correctivo para las salas de exposiciones permanentes y temporales del Museo del Jade</t>
  </si>
  <si>
    <t>Dar continuidad a la operativa normal del Museo del Jade, manteniendo la museografía del edificio en óptimas condiciones de funcionamiento mediante la conservación, revitalización y divulgación del patrimonio arqueológico y artístico que custodia el INS</t>
  </si>
  <si>
    <t xml:space="preserve">Servicio de producción museográfica para el Museo del Jade
</t>
  </si>
  <si>
    <t>Modificar la operativa actual, la cual consiste en  adquirir los diferentes elementos, recursos y gráfica que componen las exposiciones temporales e itinerantes, por medio de la Subdirección de Mercadeo, con la intervención de una agencia de publicidad que contratan proveedores que no tienen conocimiento sobre 
montajes, materiales y soluciones museográficas.
Esto permitirá que se cuente con todo lo que se necesita para las exposiciones temporales e itinerantes con mayor eficacia, calidad y tiempo de respuesta, necesarios para dar continuidad a los proyectos expositivos.  Asimismo, se busca con esto, que el proveedor sea un conocedor especializado en materiales, soluciones y propuestas museográficas.</t>
  </si>
  <si>
    <t>0123 - Museo del Jade</t>
  </si>
  <si>
    <t>Conservar, revitalizar y divulgar el patrimonio cultural, exhibiendo de forma innovadora su colección arqueológica y de arte, fomentando la investigación, promoviendo el aprendizaje y esparcimiento, para contribuir con el desarrollo social y cultural de la sociedad costarricense</t>
  </si>
  <si>
    <t>Computadora iMac 27" para diseño</t>
  </si>
  <si>
    <t>Equipo que fue entregado como parte del llave en mano del Museo de Jade y que ya se encuentra obsoleto y sin soporte del fabricante. Este equipo es utilizado mayormente, por los practicantes de diseño que llegan al museo durante todo el año como parte de un convenio de dicha institución y que colaboran activamente con la administración del museo para la preparación de proyectos, exposiciones y demás que requieren elaboración de planos, modelos, renders y demás artes audiovisuales. Adicionalmente, el equipo también es utilizado por la museográfa para algunos trabajos, debido a la amplitud de la pantalla.</t>
  </si>
  <si>
    <t>Computadora Portátil MacBook Pro 15"</t>
  </si>
  <si>
    <t>Equipo para uso de la museógrafa que debido a la naturaleza de las labores que realiza en el Museo, debe estarse desplazando dentro y fuera del Museo para valorar espaciones, diseños y ambientes de cara a los nuevos proyectos y exposiciones que desarrollan. Con el equipo portátil la funcionaria puede seguir desarrollando su trabajo aún cuando se encuentre en giras, y desarrollando todo el trabajo de diseño que las exposiciones le requieren</t>
  </si>
  <si>
    <t>Licencia de Artlantis</t>
  </si>
  <si>
    <t>Licencia requerida para su uso en conjunto con el programa Vertorworks, que permite obtener acabados mas reales a los espacios diseñados. Este programa sirve para realizar renders, es decir, transforma el 3D modelado en el VectorWorks en una imagen con sombras, texturas foto-realistas y luces; además permite insertar objetos “prediseñados”, tomar perspectivas, imitar materiales y acabados reales, entre otros.
El software para acabado final o renderizaje de modelos 3D, permitirá un acercamiento mas certero de acabados, materiales, tipo de iluminación, según las necesidades de la colección que se desea exponer en términos estéticos, de conservación y otros. La licencia se instalaría en la computadora iMac.</t>
  </si>
  <si>
    <t>Licencias de Vectorworks</t>
  </si>
  <si>
    <t>Herramienta de modelado 2D y 3D que se requiere para el diseño de plantas de distribución museográfica, pre montaje de objetos, modelado de mobiliario o soportería hecha a la medida, guías de montaje que incorporen la ubicación de los distintos elementos tales como mobiliario, rotulación, dispositivos, y otros.
Preparación de guías y planos para la cotización, suministro e instalación de recursos museográficos hechos a la medida.
Desarrollo de otros proyectos que impliquen la intervencion o diseño temporal o permanente de un espacio físcio dentro o fuera del Museo: stands para ferias, tienda, salas permanentes, remodelaciones, entre otros.</t>
  </si>
  <si>
    <t>Licencia Adobe CCT</t>
  </si>
  <si>
    <t>La compra de licencias actualizadas del servicio Adobe CC 2018, mejorará el desempeño y aumentará la velocidad en la ejecución de los proyectos de diseño gráfico relativos a las exposiciones.
Se optimizará el tiempo  que además son desarrollados en conjunto con la diseñadora gráfica, cuyo equipo cuenta con la versión solicitada. 
Adobe Photoshop CC es una herramienta fundamental para la fotografía  y la realización de múltiples proyectos gráficos. Gracias a una versión de Adobe más reciente (Adobe Photoshop CC), será posible realizar la edición, adaptación y almacenaje de las fotografías tomadas en formato RAW, un formato abierto utilizado que no comprime la fotografía y que es necesario para su posterior aplicación en múltiples formatos gráficos impresos o digitales.</t>
  </si>
  <si>
    <t>Impresora Térmica</t>
  </si>
  <si>
    <t>Equipo requerido para utilizar en el área de cajas del Museo para el cobro de entrada a los clientes. Uno de los equipos en uso se encuentra dañado y debe de sustituirse.</t>
  </si>
  <si>
    <t>Identificación o Nombre del Contrato</t>
  </si>
  <si>
    <t>Tipo de Proceso Contractual</t>
  </si>
  <si>
    <t>Solicitud de Pre-requisitos por parte de Proveeduría</t>
  </si>
  <si>
    <t>Envío de Orden de Inicio</t>
  </si>
  <si>
    <t>Revisión, análisis y envío de observaciones</t>
  </si>
  <si>
    <t>Envío del cartel avalado</t>
  </si>
  <si>
    <t>Invitación a posibles oferentes</t>
  </si>
  <si>
    <t>Apertura de Ofertas</t>
  </si>
  <si>
    <t>Estudio Formal</t>
  </si>
  <si>
    <t>Estudio Técnico*</t>
  </si>
  <si>
    <t>Adjudicación de la contratación</t>
  </si>
  <si>
    <t>Formalización</t>
  </si>
  <si>
    <t>Refrendo Interno</t>
  </si>
  <si>
    <t>Refrendo Contralor</t>
  </si>
  <si>
    <t>Emisión de la Orden de Compra</t>
  </si>
  <si>
    <t>PLAN ANUAL DE COMPRAS</t>
  </si>
  <si>
    <t>TOTAL APROBADO EN  PAC 2020</t>
  </si>
  <si>
    <t>PRESUPUESTO A EJECUTAR EN 2020</t>
  </si>
  <si>
    <t>G-02296-2019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</si>
</sst>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_);_(* \(#,##0.00\);_(* &quot;-&quot;??_);_(@_)"/>
    <numFmt numFmtId="165" formatCode="_(* #,##0_);_(* \(#,##0\);_(* &quot;-&quot;??_);_(@_)"/>
    <numFmt numFmtId="166" formatCode="&quot;₡&quot;#,##0"/>
    <numFmt numFmtId="167" formatCode="_-* #,##0.00_-;\-* #,##0.00_-;_-*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11"/>
      <color indexed="8"/>
      <name val="Calibri"/>
      <family val="2"/>
    </font>
    <font>
      <b/>
      <sz val="20"/>
      <color theme="0"/>
      <name val="Arial"/>
      <family val="2"/>
    </font>
    <font>
      <sz val="20"/>
      <color theme="1"/>
      <name val="Calibri"/>
      <family val="2"/>
      <scheme val="minor"/>
    </font>
    <font>
      <b/>
      <sz val="12"/>
      <name val="Arial"/>
      <family val="2"/>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2"/>
      <name val="Calibri"/>
      <family val="2"/>
      <scheme val="minor"/>
    </font>
    <font>
      <sz val="11"/>
      <color theme="1"/>
      <name val="Arial"/>
      <family val="2"/>
    </font>
    <font>
      <sz val="11"/>
      <color indexed="8"/>
      <name val="Arial"/>
      <family val="2"/>
    </font>
    <font>
      <sz val="10"/>
      <color theme="1"/>
      <name val="Arial"/>
      <family val="2"/>
    </font>
    <font>
      <b/>
      <sz val="12"/>
      <color theme="1"/>
      <name val="Calibri"/>
      <family val="2"/>
      <scheme val="minor"/>
    </font>
    <font>
      <b/>
      <sz val="12"/>
      <color theme="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3"/>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indexed="9"/>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499984740745262"/>
        <bgColor indexed="64"/>
      </patternFill>
    </fill>
    <fill>
      <patternFill patternType="solid">
        <fgColor theme="4"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41" fontId="1" fillId="0" borderId="0" applyFont="0" applyFill="0" applyBorder="0" applyAlignment="0" applyProtection="0"/>
  </cellStyleXfs>
  <cellXfs count="184">
    <xf numFmtId="0" fontId="0" fillId="0" borderId="0" xfId="0"/>
    <xf numFmtId="0" fontId="0" fillId="0" borderId="0" xfId="0" applyFont="1" applyAlignment="1">
      <alignment wrapText="1"/>
    </xf>
    <xf numFmtId="0" fontId="0" fillId="0" borderId="0" xfId="0" applyFont="1"/>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43" fontId="4" fillId="3" borderId="1" xfId="1" applyFont="1" applyFill="1" applyBorder="1" applyAlignment="1">
      <alignment horizontal="center" vertical="center" wrapText="1"/>
    </xf>
    <xf numFmtId="0" fontId="4" fillId="3" borderId="1" xfId="0" applyFont="1" applyFill="1" applyBorder="1" applyAlignment="1">
      <alignment vertical="center" wrapText="1"/>
    </xf>
    <xf numFmtId="0" fontId="0" fillId="4" borderId="1" xfId="0" applyFont="1" applyFill="1" applyBorder="1" applyAlignment="1">
      <alignment wrapText="1"/>
    </xf>
    <xf numFmtId="0" fontId="0" fillId="4" borderId="1" xfId="0" applyFont="1" applyFill="1" applyBorder="1" applyAlignment="1">
      <alignment horizontal="justify" wrapText="1"/>
    </xf>
    <xf numFmtId="0" fontId="0" fillId="4" borderId="2" xfId="0" applyFont="1" applyFill="1" applyBorder="1" applyAlignment="1">
      <alignment horizontal="center" vertical="center"/>
    </xf>
    <xf numFmtId="43" fontId="0" fillId="4" borderId="1" xfId="1" applyFont="1" applyFill="1" applyBorder="1" applyAlignment="1">
      <alignment horizontal="center" vertical="center" wrapText="1"/>
    </xf>
    <xf numFmtId="0" fontId="5" fillId="4" borderId="1" xfId="0" applyFont="1" applyFill="1" applyBorder="1" applyAlignment="1">
      <alignment vertical="center" wrapText="1"/>
    </xf>
    <xf numFmtId="17" fontId="5" fillId="4" borderId="1" xfId="0" applyNumberFormat="1" applyFont="1" applyFill="1" applyBorder="1" applyAlignment="1">
      <alignment vertical="center" wrapText="1"/>
    </xf>
    <xf numFmtId="0" fontId="0" fillId="4" borderId="3" xfId="0" applyFont="1" applyFill="1" applyBorder="1" applyAlignment="1">
      <alignment horizontal="center" vertical="center"/>
    </xf>
    <xf numFmtId="0" fontId="0" fillId="4" borderId="1" xfId="0" applyFont="1" applyFill="1" applyBorder="1" applyAlignment="1">
      <alignment horizontal="center" vertical="center" wrapText="1"/>
    </xf>
    <xf numFmtId="0" fontId="5" fillId="4" borderId="1" xfId="0" applyFont="1" applyFill="1" applyBorder="1" applyAlignment="1">
      <alignment horizontal="justify" vertical="top" wrapText="1"/>
    </xf>
    <xf numFmtId="0" fontId="5" fillId="4" borderId="1" xfId="0" applyFont="1" applyFill="1" applyBorder="1" applyAlignment="1">
      <alignment vertical="top"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0"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1" fontId="5" fillId="4" borderId="1" xfId="1" applyNumberFormat="1" applyFont="1" applyFill="1" applyBorder="1" applyAlignment="1" applyProtection="1">
      <alignment horizontal="center" vertical="center" wrapText="1"/>
      <protection locked="0"/>
    </xf>
    <xf numFmtId="0" fontId="5" fillId="4" borderId="4" xfId="0" applyFont="1" applyFill="1" applyBorder="1" applyAlignment="1">
      <alignment horizontal="justify" vertical="top" wrapText="1"/>
    </xf>
    <xf numFmtId="0" fontId="5" fillId="4" borderId="4"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0" fillId="4" borderId="1" xfId="0" applyFont="1" applyFill="1" applyBorder="1" applyAlignment="1">
      <alignment horizontal="left" wrapText="1"/>
    </xf>
    <xf numFmtId="0" fontId="5" fillId="4" borderId="1" xfId="0" applyFont="1" applyFill="1" applyBorder="1" applyAlignment="1">
      <alignment horizontal="justify" vertical="center" wrapText="1"/>
    </xf>
    <xf numFmtId="14" fontId="5" fillId="4" borderId="5" xfId="0" applyNumberFormat="1" applyFont="1" applyFill="1" applyBorder="1" applyAlignment="1">
      <alignment horizontal="justify" vertical="center" wrapText="1"/>
    </xf>
    <xf numFmtId="14" fontId="5" fillId="4" borderId="4" xfId="0" applyNumberFormat="1" applyFont="1" applyFill="1" applyBorder="1" applyAlignment="1">
      <alignment horizontal="justify" vertical="center" wrapText="1"/>
    </xf>
    <xf numFmtId="0" fontId="6" fillId="4" borderId="6" xfId="2" applyFont="1" applyFill="1" applyBorder="1" applyAlignment="1">
      <alignment horizontal="left" vertical="center" wrapText="1"/>
    </xf>
    <xf numFmtId="1" fontId="5" fillId="5" borderId="1" xfId="0" applyNumberFormat="1" applyFont="1" applyFill="1" applyBorder="1" applyAlignment="1">
      <alignment horizontal="center" vertical="center" wrapText="1"/>
    </xf>
    <xf numFmtId="0" fontId="6" fillId="4" borderId="7" xfId="2" applyFont="1" applyFill="1" applyBorder="1" applyAlignment="1">
      <alignment horizontal="left" vertical="center" wrapText="1"/>
    </xf>
    <xf numFmtId="1" fontId="5" fillId="6" borderId="8" xfId="2" applyNumberFormat="1" applyFont="1" applyFill="1" applyBorder="1" applyAlignment="1">
      <alignment horizontal="center" vertical="center" wrapText="1"/>
    </xf>
    <xf numFmtId="43" fontId="5" fillId="4" borderId="1" xfId="1" applyFont="1" applyFill="1" applyBorder="1" applyAlignment="1">
      <alignment horizontal="center" vertical="center" wrapText="1"/>
    </xf>
    <xf numFmtId="0" fontId="0" fillId="0" borderId="0" xfId="0" applyFont="1" applyAlignment="1">
      <alignment horizontal="justify" wrapText="1"/>
    </xf>
    <xf numFmtId="0" fontId="0" fillId="0" borderId="0" xfId="0" applyFont="1" applyAlignment="1">
      <alignment horizontal="center" vertical="center" wrapText="1"/>
    </xf>
    <xf numFmtId="43" fontId="0" fillId="0" borderId="0" xfId="1" applyFont="1" applyAlignment="1">
      <alignment horizontal="center" vertical="center" wrapText="1"/>
    </xf>
    <xf numFmtId="0" fontId="0" fillId="0" borderId="0" xfId="0" applyFont="1" applyAlignment="1">
      <alignment vertical="center" wrapText="1"/>
    </xf>
    <xf numFmtId="43" fontId="0" fillId="0" borderId="0" xfId="1" applyFont="1" applyAlignment="1">
      <alignment wrapText="1"/>
    </xf>
    <xf numFmtId="43" fontId="0" fillId="0" borderId="0" xfId="0" applyNumberFormat="1" applyFont="1" applyAlignment="1">
      <alignment wrapText="1"/>
    </xf>
    <xf numFmtId="0" fontId="9" fillId="0" borderId="0" xfId="0" applyFont="1"/>
    <xf numFmtId="0" fontId="10" fillId="3"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vertical="top"/>
    </xf>
    <xf numFmtId="0" fontId="11" fillId="7" borderId="1" xfId="0" applyFont="1" applyFill="1" applyBorder="1" applyAlignment="1">
      <alignment horizontal="justify" vertical="top" wrapText="1"/>
    </xf>
    <xf numFmtId="166" fontId="5" fillId="0" borderId="1" xfId="1" applyNumberFormat="1" applyFont="1" applyFill="1" applyBorder="1" applyAlignment="1">
      <alignment vertical="top"/>
    </xf>
    <xf numFmtId="165" fontId="0" fillId="0" borderId="1" xfId="1" applyNumberFormat="1" applyFont="1" applyFill="1" applyBorder="1" applyAlignment="1">
      <alignment vertical="top"/>
    </xf>
    <xf numFmtId="0" fontId="0" fillId="0" borderId="1" xfId="0" applyFill="1" applyBorder="1" applyAlignment="1">
      <alignment vertical="top" wrapText="1"/>
    </xf>
    <xf numFmtId="165" fontId="5" fillId="0" borderId="1" xfId="1" applyNumberFormat="1" applyFont="1" applyFill="1" applyBorder="1" applyAlignment="1">
      <alignment vertical="top"/>
    </xf>
    <xf numFmtId="0" fontId="11" fillId="7" borderId="1" xfId="0" applyFont="1" applyFill="1" applyBorder="1" applyAlignment="1">
      <alignment horizontal="left" vertical="top" wrapText="1"/>
    </xf>
    <xf numFmtId="0" fontId="14" fillId="0" borderId="1" xfId="0" applyFont="1" applyBorder="1" applyAlignment="1">
      <alignment horizontal="justify" vertical="top" wrapText="1"/>
    </xf>
    <xf numFmtId="0" fontId="5" fillId="0" borderId="1" xfId="0" applyFont="1" applyFill="1" applyBorder="1" applyAlignment="1">
      <alignment vertical="top" wrapText="1"/>
    </xf>
    <xf numFmtId="0" fontId="5" fillId="0" borderId="1" xfId="0" applyFont="1" applyFill="1" applyBorder="1" applyAlignment="1">
      <alignment vertical="top"/>
    </xf>
    <xf numFmtId="0" fontId="11" fillId="0" borderId="1" xfId="0" applyFont="1" applyBorder="1" applyAlignment="1">
      <alignment horizontal="justify" vertical="top" wrapText="1"/>
    </xf>
    <xf numFmtId="0" fontId="5" fillId="0" borderId="0" xfId="0" applyFont="1"/>
    <xf numFmtId="0" fontId="0" fillId="0" borderId="1" xfId="0" applyFill="1" applyBorder="1" applyAlignment="1">
      <alignment horizontal="justify" vertical="top" wrapText="1"/>
    </xf>
    <xf numFmtId="0" fontId="0" fillId="0" borderId="1" xfId="0" applyFill="1" applyBorder="1" applyAlignment="1">
      <alignment horizontal="center" vertical="top"/>
    </xf>
    <xf numFmtId="0" fontId="0" fillId="0" borderId="0" xfId="0" applyFill="1"/>
    <xf numFmtId="0" fontId="0" fillId="0" borderId="0" xfId="0" applyFill="1" applyBorder="1"/>
    <xf numFmtId="0" fontId="15" fillId="7" borderId="0" xfId="0" applyFont="1" applyFill="1" applyBorder="1" applyAlignment="1">
      <alignment vertical="top" wrapText="1"/>
    </xf>
    <xf numFmtId="0" fontId="15" fillId="7" borderId="11" xfId="0" applyFont="1" applyFill="1" applyBorder="1" applyAlignment="1">
      <alignment vertical="top" wrapText="1"/>
    </xf>
    <xf numFmtId="0" fontId="0" fillId="0" borderId="12" xfId="0" applyFill="1" applyBorder="1"/>
    <xf numFmtId="166" fontId="4" fillId="0" borderId="13" xfId="1" applyNumberFormat="1" applyFont="1" applyFill="1" applyBorder="1" applyAlignment="1">
      <alignment vertical="top"/>
    </xf>
    <xf numFmtId="165" fontId="1" fillId="4" borderId="1" xfId="1" applyNumberFormat="1" applyFont="1" applyFill="1" applyBorder="1" applyAlignment="1">
      <alignment vertical="top"/>
    </xf>
    <xf numFmtId="165" fontId="0" fillId="0" borderId="1" xfId="1" applyNumberFormat="1" applyFont="1" applyFill="1" applyBorder="1" applyAlignment="1">
      <alignment horizontal="center" vertical="top"/>
    </xf>
    <xf numFmtId="165" fontId="1" fillId="0" borderId="1" xfId="1" applyNumberFormat="1" applyFont="1" applyFill="1" applyBorder="1" applyAlignment="1">
      <alignment horizontal="right" vertical="top"/>
    </xf>
    <xf numFmtId="165" fontId="16" fillId="0" borderId="1" xfId="1" applyNumberFormat="1" applyFont="1" applyFill="1" applyBorder="1" applyAlignment="1">
      <alignment horizontal="right" vertical="top"/>
    </xf>
    <xf numFmtId="165" fontId="0" fillId="0" borderId="1" xfId="0" applyNumberFormat="1" applyFill="1" applyBorder="1" applyAlignment="1">
      <alignment vertical="top"/>
    </xf>
    <xf numFmtId="0" fontId="0" fillId="0" borderId="1" xfId="0" applyFont="1" applyFill="1" applyBorder="1" applyAlignment="1">
      <alignment horizontal="justify" vertical="top" wrapText="1"/>
    </xf>
    <xf numFmtId="165" fontId="5" fillId="0" borderId="1" xfId="0" applyNumberFormat="1" applyFont="1" applyFill="1" applyBorder="1" applyAlignment="1">
      <alignment vertical="top"/>
    </xf>
    <xf numFmtId="0" fontId="5" fillId="0" borderId="1" xfId="0" applyFont="1" applyFill="1" applyBorder="1" applyAlignment="1">
      <alignment horizontal="justify" vertical="top" wrapText="1"/>
    </xf>
    <xf numFmtId="43" fontId="0" fillId="0" borderId="1" xfId="1" applyFont="1" applyFill="1" applyBorder="1" applyAlignment="1">
      <alignment vertical="top"/>
    </xf>
    <xf numFmtId="0" fontId="6" fillId="0" borderId="1" xfId="0" applyFont="1" applyFill="1" applyBorder="1" applyAlignment="1">
      <alignment vertical="top" wrapText="1"/>
    </xf>
    <xf numFmtId="0" fontId="17" fillId="0" borderId="1" xfId="0" applyFont="1" applyFill="1" applyBorder="1" applyAlignment="1">
      <alignment vertical="top" wrapText="1"/>
    </xf>
    <xf numFmtId="0" fontId="0" fillId="4" borderId="1" xfId="0" applyFill="1" applyBorder="1" applyAlignment="1">
      <alignmen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165" fontId="0" fillId="0" borderId="0" xfId="0" applyNumberFormat="1" applyFill="1"/>
    <xf numFmtId="0" fontId="9" fillId="0" borderId="0" xfId="0" applyFont="1" applyBorder="1"/>
    <xf numFmtId="0" fontId="0" fillId="0" borderId="0" xfId="0" applyBorder="1"/>
    <xf numFmtId="0" fontId="10" fillId="9"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0" fontId="18"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165" fontId="14" fillId="0" borderId="1" xfId="1" applyNumberFormat="1" applyFont="1" applyBorder="1" applyAlignment="1">
      <alignment horizontal="center" vertical="center" wrapText="1"/>
    </xf>
    <xf numFmtId="0" fontId="0" fillId="0" borderId="0" xfId="0" applyBorder="1" applyAlignment="1">
      <alignment horizontal="center"/>
    </xf>
    <xf numFmtId="4" fontId="14" fillId="0" borderId="1" xfId="1"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1" applyNumberFormat="1" applyFont="1" applyFill="1" applyBorder="1" applyAlignment="1">
      <alignment horizontal="center" vertical="center" wrapText="1"/>
    </xf>
    <xf numFmtId="165" fontId="14" fillId="0" borderId="1" xfId="1"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4" fontId="0" fillId="0" borderId="0" xfId="0" applyNumberFormat="1"/>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0" fillId="0" borderId="4" xfId="0" applyFill="1" applyBorder="1" applyAlignment="1">
      <alignment horizontal="justify" vertical="top" wrapText="1"/>
    </xf>
    <xf numFmtId="0" fontId="0" fillId="0" borderId="4" xfId="0" applyFill="1" applyBorder="1" applyAlignment="1">
      <alignment vertical="top"/>
    </xf>
    <xf numFmtId="43" fontId="0" fillId="0" borderId="4" xfId="1" applyFont="1" applyFill="1" applyBorder="1" applyAlignment="1">
      <alignment vertical="top"/>
    </xf>
    <xf numFmtId="0" fontId="19" fillId="0" borderId="15" xfId="0" applyFont="1" applyFill="1" applyBorder="1" applyAlignment="1">
      <alignment horizontal="justify" vertical="top" wrapText="1"/>
    </xf>
    <xf numFmtId="0" fontId="19" fillId="0" borderId="16" xfId="0" applyFont="1" applyFill="1" applyBorder="1"/>
    <xf numFmtId="165" fontId="19" fillId="0" borderId="16" xfId="0" applyNumberFormat="1" applyFont="1" applyFill="1" applyBorder="1"/>
    <xf numFmtId="166" fontId="0" fillId="0" borderId="0" xfId="0" applyNumberFormat="1"/>
    <xf numFmtId="0" fontId="14" fillId="0" borderId="1" xfId="0" applyFont="1" applyFill="1" applyBorder="1" applyAlignment="1">
      <alignment wrapText="1"/>
    </xf>
    <xf numFmtId="0" fontId="11" fillId="0" borderId="1" xfId="0" applyFont="1" applyFill="1" applyBorder="1" applyAlignment="1">
      <alignment horizontal="justify" vertical="top" wrapText="1"/>
    </xf>
    <xf numFmtId="1" fontId="11" fillId="0" borderId="1" xfId="2" applyNumberFormat="1" applyFont="1" applyFill="1" applyBorder="1" applyAlignment="1">
      <alignment horizontal="center" vertical="center" wrapText="1"/>
    </xf>
    <xf numFmtId="17" fontId="11" fillId="0" borderId="1" xfId="0" applyNumberFormat="1" applyFont="1" applyFill="1" applyBorder="1" applyAlignment="1">
      <alignment horizontal="justify" vertical="top" wrapText="1"/>
    </xf>
    <xf numFmtId="0" fontId="3" fillId="0" borderId="16" xfId="0" applyFont="1" applyFill="1" applyBorder="1"/>
    <xf numFmtId="4" fontId="3" fillId="0" borderId="16" xfId="0" applyNumberFormat="1" applyFont="1" applyFill="1" applyBorder="1"/>
    <xf numFmtId="4" fontId="3" fillId="0" borderId="17" xfId="0" applyNumberFormat="1" applyFont="1" applyFill="1" applyBorder="1"/>
    <xf numFmtId="0" fontId="0" fillId="4" borderId="1" xfId="0" applyFont="1" applyFill="1" applyBorder="1" applyAlignment="1">
      <alignment horizontal="right" wrapText="1" indent="1"/>
    </xf>
    <xf numFmtId="43" fontId="0" fillId="4" borderId="1" xfId="1" applyFont="1" applyFill="1" applyBorder="1" applyAlignment="1">
      <alignment wrapText="1"/>
    </xf>
    <xf numFmtId="0" fontId="5" fillId="4" borderId="1" xfId="0" applyFont="1" applyFill="1" applyBorder="1" applyAlignment="1">
      <alignment horizontal="right" wrapText="1"/>
    </xf>
    <xf numFmtId="17" fontId="5" fillId="4" borderId="1" xfId="0" applyNumberFormat="1" applyFont="1" applyFill="1" applyBorder="1" applyAlignment="1">
      <alignment horizontal="right" wrapText="1"/>
    </xf>
    <xf numFmtId="0" fontId="20" fillId="2" borderId="1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0"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0"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11" fillId="0" borderId="1" xfId="0" applyFont="1" applyFill="1" applyBorder="1" applyAlignment="1">
      <alignment horizontal="left" vertical="top" wrapText="1"/>
    </xf>
    <xf numFmtId="0" fontId="0" fillId="0" borderId="0" xfId="0" applyFont="1" applyAlignment="1">
      <alignment horizontal="left" wrapText="1"/>
    </xf>
    <xf numFmtId="43" fontId="10" fillId="8" borderId="1" xfId="1" applyFont="1" applyFill="1" applyBorder="1" applyAlignment="1">
      <alignment horizontal="center" vertical="center" wrapText="1"/>
    </xf>
    <xf numFmtId="43" fontId="19" fillId="0" borderId="16" xfId="1" applyFont="1" applyFill="1" applyBorder="1"/>
    <xf numFmtId="43" fontId="3" fillId="0" borderId="16" xfId="1" applyFont="1" applyFill="1" applyBorder="1"/>
    <xf numFmtId="43" fontId="0" fillId="0" borderId="0" xfId="1" applyFont="1" applyFill="1"/>
    <xf numFmtId="43" fontId="0" fillId="0" borderId="0" xfId="1" applyFont="1"/>
    <xf numFmtId="0" fontId="0" fillId="0" borderId="0" xfId="0" applyAlignment="1">
      <alignment horizontal="center"/>
    </xf>
    <xf numFmtId="0" fontId="20" fillId="11"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2" borderId="20" xfId="0" applyFont="1" applyFill="1" applyBorder="1" applyAlignment="1">
      <alignment horizontal="center"/>
    </xf>
    <xf numFmtId="0" fontId="20" fillId="2" borderId="16" xfId="0" applyFont="1" applyFill="1" applyBorder="1" applyAlignment="1">
      <alignment horizontal="center"/>
    </xf>
    <xf numFmtId="0" fontId="20" fillId="2" borderId="19" xfId="0" applyFont="1" applyFill="1" applyBorder="1" applyAlignment="1">
      <alignment horizontal="center"/>
    </xf>
    <xf numFmtId="0" fontId="20" fillId="2" borderId="0" xfId="0" applyFont="1" applyFill="1" applyBorder="1" applyAlignment="1">
      <alignment horizontal="center"/>
    </xf>
    <xf numFmtId="0" fontId="8" fillId="2" borderId="0" xfId="0" applyFont="1" applyFill="1" applyBorder="1" applyAlignment="1">
      <alignment horizontal="center"/>
    </xf>
    <xf numFmtId="0" fontId="2" fillId="2" borderId="0" xfId="0" applyFont="1" applyFill="1" applyAlignment="1">
      <alignment horizontal="center" wrapText="1"/>
    </xf>
    <xf numFmtId="0" fontId="0" fillId="4" borderId="4" xfId="0" applyFont="1" applyFill="1" applyBorder="1" applyAlignment="1">
      <alignment horizontal="justify" vertical="top" wrapText="1"/>
    </xf>
    <xf numFmtId="0" fontId="0" fillId="4" borderId="9" xfId="0" applyFont="1" applyFill="1" applyBorder="1" applyAlignment="1">
      <alignment horizontal="justify" vertical="top" wrapText="1"/>
    </xf>
    <xf numFmtId="0" fontId="0" fillId="4" borderId="5" xfId="0" applyFont="1" applyFill="1" applyBorder="1" applyAlignment="1">
      <alignment horizontal="justify" vertical="top"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8" fillId="2" borderId="1" xfId="0" applyFont="1" applyFill="1" applyBorder="1" applyAlignment="1">
      <alignment horizontal="center"/>
    </xf>
    <xf numFmtId="166" fontId="4" fillId="0" borderId="14" xfId="1" applyNumberFormat="1" applyFont="1" applyFill="1" applyBorder="1" applyAlignment="1">
      <alignment vertical="top" wrapText="1"/>
    </xf>
    <xf numFmtId="166" fontId="4" fillId="0" borderId="18" xfId="1" applyNumberFormat="1" applyFont="1" applyFill="1" applyBorder="1" applyAlignment="1">
      <alignment vertical="top"/>
    </xf>
    <xf numFmtId="0" fontId="0" fillId="0" borderId="1" xfId="0" applyFill="1" applyBorder="1"/>
    <xf numFmtId="0" fontId="0" fillId="0" borderId="1" xfId="0" applyFill="1" applyBorder="1" applyAlignment="1">
      <alignment wrapText="1"/>
    </xf>
    <xf numFmtId="0" fontId="16" fillId="0" borderId="4" xfId="0" applyFont="1" applyFill="1" applyBorder="1" applyAlignment="1">
      <alignment horizontal="justify" vertical="center" wrapText="1"/>
    </xf>
    <xf numFmtId="0" fontId="16" fillId="0" borderId="4" xfId="0" applyFont="1" applyFill="1" applyBorder="1" applyAlignment="1">
      <alignment horizontal="left"/>
    </xf>
    <xf numFmtId="0" fontId="16" fillId="0" borderId="1" xfId="0" applyFont="1" applyFill="1" applyBorder="1"/>
    <xf numFmtId="167" fontId="16" fillId="0" borderId="1" xfId="3" applyNumberFormat="1" applyFont="1" applyFill="1" applyBorder="1"/>
    <xf numFmtId="0" fontId="0" fillId="0" borderId="0" xfId="0" applyFont="1" applyFill="1"/>
    <xf numFmtId="0" fontId="16" fillId="0" borderId="1" xfId="0" applyFont="1" applyFill="1" applyBorder="1" applyAlignment="1">
      <alignment horizontal="left"/>
    </xf>
    <xf numFmtId="0" fontId="16" fillId="0" borderId="4" xfId="0" applyFont="1" applyFill="1" applyBorder="1"/>
    <xf numFmtId="167" fontId="16" fillId="0" borderId="4" xfId="3" applyNumberFormat="1" applyFont="1" applyFill="1" applyBorder="1"/>
    <xf numFmtId="0" fontId="20" fillId="11" borderId="2" xfId="0" applyFont="1" applyFill="1" applyBorder="1" applyAlignment="1">
      <alignment horizontal="center" vertical="center" wrapText="1"/>
    </xf>
    <xf numFmtId="0" fontId="0" fillId="0" borderId="1" xfId="0" applyBorder="1"/>
    <xf numFmtId="0" fontId="5" fillId="0" borderId="1" xfId="0" applyFont="1" applyBorder="1"/>
    <xf numFmtId="43" fontId="0" fillId="0" borderId="1" xfId="1" applyFont="1" applyBorder="1"/>
    <xf numFmtId="0" fontId="5" fillId="0" borderId="1" xfId="0" applyFont="1" applyBorder="1" applyAlignment="1">
      <alignment horizontal="center" vertical="center" wrapText="1"/>
    </xf>
    <xf numFmtId="0" fontId="0" fillId="0" borderId="1" xfId="0" applyBorder="1" applyAlignment="1">
      <alignment horizontal="center"/>
    </xf>
    <xf numFmtId="0" fontId="0" fillId="0" borderId="4" xfId="0" applyFill="1" applyBorder="1" applyAlignment="1">
      <alignment horizontal="center" vertical="top"/>
    </xf>
    <xf numFmtId="0" fontId="15" fillId="0" borderId="15" xfId="0" applyFont="1" applyFill="1" applyBorder="1" applyAlignment="1">
      <alignment horizontal="justify" vertical="top" wrapText="1"/>
    </xf>
    <xf numFmtId="0" fontId="19" fillId="0" borderId="16" xfId="0" applyFont="1" applyBorder="1" applyAlignment="1">
      <alignment horizontal="center"/>
    </xf>
    <xf numFmtId="0" fontId="19" fillId="0" borderId="16" xfId="0" applyFont="1" applyBorder="1"/>
    <xf numFmtId="4" fontId="19" fillId="0" borderId="16" xfId="0" applyNumberFormat="1" applyFont="1" applyBorder="1"/>
    <xf numFmtId="4" fontId="19" fillId="0" borderId="17" xfId="0" applyNumberFormat="1" applyFont="1" applyBorder="1"/>
    <xf numFmtId="0" fontId="13" fillId="0" borderId="1" xfId="0" applyFont="1" applyBorder="1" applyAlignment="1">
      <alignment vertical="top" wrapText="1"/>
    </xf>
    <xf numFmtId="0" fontId="13" fillId="0" borderId="10" xfId="0" applyFont="1" applyBorder="1" applyAlignment="1">
      <alignment vertical="top" wrapText="1"/>
    </xf>
    <xf numFmtId="0" fontId="11" fillId="0" borderId="10" xfId="0" applyFont="1" applyBorder="1" applyAlignment="1">
      <alignment vertical="top" wrapText="1"/>
    </xf>
    <xf numFmtId="0" fontId="0" fillId="0" borderId="0" xfId="0" applyFill="1" applyAlignment="1"/>
    <xf numFmtId="0" fontId="0" fillId="0" borderId="0" xfId="0" applyAlignment="1"/>
  </cellXfs>
  <cellStyles count="4">
    <cellStyle name="Millares" xfId="1" builtinId="3"/>
    <cellStyle name="Millares [0]" xfId="3" builtinId="6"/>
    <cellStyle name="Normal" xfId="0" builtinId="0"/>
    <cellStyle name="Normal_Hoja1" xfId="2" xr:uid="{E9B9D3C6-79D3-4E4A-9A6A-3D2546E69C3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8.189\Biblioteca\UNIDAD%20DE%20CONTROL%20Y%20GESTI&#211;N\PAC%202020\INSUMOS\HOSPITALARIO\R02-CGC-001%20Matriz%20de%20Requerimientos%20de%20Compra%20de%20Servicios%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RODRI~1\AppData\Local\Temp\notesFFF692\R03-CGC-002%20Plan%20Anual%20de%20Compras%20SERVICIO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03-CGC-002%20Plan%20Anual%20de%20Compras-2020%20suministro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03-CGC-002%20PAC%202020%20Inf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alazarz\Desktop\R03-CGC-002%20Plan%20Anual%20de%20Compras%20-%20Antho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Hoja2"/>
      <sheetName val="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2"/>
      <sheetName val="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ISTICAS"/>
      <sheetName val="PAC-TOTAL SOLICITUDES SUMINISTR"/>
      <sheetName val="PAC APROBADO"/>
      <sheetName val="Hoja2"/>
      <sheetName val="Presidencia Ejecutiva"/>
      <sheetName val="Subgerencia Comercial"/>
      <sheetName val="Gerencia General"/>
      <sheetName val="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2"/>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5C478-D9C5-4E26-B4F6-A390200172BC}">
  <dimension ref="B1:L8"/>
  <sheetViews>
    <sheetView zoomScaleNormal="100" workbookViewId="0">
      <selection activeCell="F6" sqref="F6"/>
    </sheetView>
  </sheetViews>
  <sheetFormatPr baseColWidth="10" defaultRowHeight="15" x14ac:dyDescent="0.25"/>
  <cols>
    <col min="2" max="2" width="28.5703125" customWidth="1"/>
    <col min="3" max="3" width="23.7109375" customWidth="1"/>
    <col min="4" max="4" width="18" customWidth="1"/>
    <col min="5" max="5" width="14.7109375" bestFit="1" customWidth="1"/>
    <col min="6" max="6" width="14.7109375" customWidth="1"/>
    <col min="12" max="12" width="13.42578125" bestFit="1" customWidth="1"/>
  </cols>
  <sheetData>
    <row r="1" spans="2:12" ht="15.75" x14ac:dyDescent="0.25">
      <c r="B1" s="145" t="s">
        <v>474</v>
      </c>
      <c r="C1" s="146"/>
      <c r="D1" s="146"/>
      <c r="E1" s="146"/>
      <c r="F1" s="146"/>
    </row>
    <row r="2" spans="2:12" ht="16.5" thickBot="1" x14ac:dyDescent="0.3">
      <c r="B2" s="145" t="s">
        <v>549</v>
      </c>
      <c r="C2" s="146"/>
      <c r="D2" s="146"/>
      <c r="E2" s="146"/>
      <c r="F2" s="146"/>
    </row>
    <row r="3" spans="2:12" ht="16.5" thickBot="1" x14ac:dyDescent="0.3">
      <c r="B3" s="143" t="s">
        <v>475</v>
      </c>
      <c r="C3" s="144"/>
      <c r="D3" s="144"/>
      <c r="E3" s="144"/>
      <c r="F3" s="144"/>
    </row>
    <row r="4" spans="2:12" ht="48" thickBot="1" x14ac:dyDescent="0.3">
      <c r="B4" s="123"/>
      <c r="C4" s="124" t="s">
        <v>470</v>
      </c>
      <c r="D4" s="124" t="s">
        <v>471</v>
      </c>
      <c r="E4" s="124" t="s">
        <v>473</v>
      </c>
      <c r="F4" s="124" t="s">
        <v>472</v>
      </c>
    </row>
    <row r="5" spans="2:12" ht="33" customHeight="1" thickBot="1" x14ac:dyDescent="0.3">
      <c r="B5" s="155" t="s">
        <v>550</v>
      </c>
      <c r="C5" s="156">
        <v>1129327000</v>
      </c>
      <c r="D5" s="156">
        <v>2907286000</v>
      </c>
      <c r="E5" s="156">
        <v>4304975000</v>
      </c>
      <c r="F5" s="156">
        <f>SUM(C5:E5)</f>
        <v>8341588000</v>
      </c>
    </row>
    <row r="6" spans="2:12" ht="30.75" thickBot="1" x14ac:dyDescent="0.3">
      <c r="B6" s="155" t="s">
        <v>551</v>
      </c>
      <c r="C6" s="156">
        <v>655063916.66666675</v>
      </c>
      <c r="D6" s="156">
        <v>2907286000</v>
      </c>
      <c r="E6" s="156">
        <v>3892957000</v>
      </c>
      <c r="F6" s="156">
        <f>SUM(C6:E6)</f>
        <v>7455306916.666667</v>
      </c>
      <c r="L6" s="111"/>
    </row>
    <row r="7" spans="2:12" x14ac:dyDescent="0.25">
      <c r="D7" s="111"/>
    </row>
    <row r="8" spans="2:12" x14ac:dyDescent="0.25">
      <c r="E8" s="101"/>
    </row>
  </sheetData>
  <mergeCells count="3">
    <mergeCell ref="B3:F3"/>
    <mergeCell ref="B1:F1"/>
    <mergeCell ref="B2:F2"/>
  </mergeCell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E452-DDF2-4717-9096-494D8F124425}">
  <dimension ref="A1:AA137"/>
  <sheetViews>
    <sheetView tabSelected="1" zoomScale="90" zoomScaleNormal="90" workbookViewId="0">
      <selection activeCell="A5" sqref="A5"/>
    </sheetView>
  </sheetViews>
  <sheetFormatPr baseColWidth="10" defaultRowHeight="15" x14ac:dyDescent="0.25"/>
  <cols>
    <col min="1" max="1" width="22.28515625" customWidth="1"/>
    <col min="2" max="2" width="23.140625" customWidth="1"/>
    <col min="3" max="3" width="20.42578125" hidden="1" customWidth="1"/>
    <col min="4" max="4" width="27.42578125" customWidth="1"/>
    <col min="5" max="5" width="25.5703125" customWidth="1"/>
    <col min="6" max="6" width="36" customWidth="1"/>
    <col min="7" max="7" width="13.85546875" customWidth="1"/>
    <col min="8" max="8" width="17.42578125" customWidth="1"/>
    <col min="9" max="9" width="20" customWidth="1"/>
    <col min="10" max="10" width="20.7109375" customWidth="1"/>
    <col min="11" max="11" width="21" style="183" customWidth="1"/>
    <col min="12" max="12" width="16" customWidth="1"/>
    <col min="13" max="13" width="19" customWidth="1"/>
    <col min="14" max="14" width="17.7109375" customWidth="1"/>
    <col min="15" max="15" width="23.85546875" customWidth="1"/>
    <col min="16" max="16" width="13.7109375" customWidth="1"/>
    <col min="18" max="19" width="13.140625" customWidth="1"/>
  </cols>
  <sheetData>
    <row r="1" spans="1:27" s="42" customFormat="1" ht="26.25" x14ac:dyDescent="0.4">
      <c r="A1" s="147" t="s">
        <v>0</v>
      </c>
      <c r="B1" s="147"/>
      <c r="C1" s="147"/>
      <c r="D1" s="147"/>
      <c r="E1" s="147"/>
      <c r="F1" s="147"/>
      <c r="G1" s="147"/>
      <c r="H1" s="147"/>
      <c r="I1" s="147"/>
      <c r="J1" s="147"/>
      <c r="K1" s="147"/>
    </row>
    <row r="2" spans="1:27" s="42" customFormat="1" ht="26.25" x14ac:dyDescent="0.4">
      <c r="A2" s="147" t="s">
        <v>1</v>
      </c>
      <c r="B2" s="147"/>
      <c r="C2" s="147"/>
      <c r="D2" s="147"/>
      <c r="E2" s="147"/>
      <c r="F2" s="147"/>
      <c r="G2" s="147"/>
      <c r="H2" s="147"/>
      <c r="I2" s="147"/>
      <c r="J2" s="147"/>
      <c r="K2" s="147"/>
    </row>
    <row r="3" spans="1:27" ht="21.75" customHeight="1" x14ac:dyDescent="0.4">
      <c r="A3" s="147" t="s">
        <v>2</v>
      </c>
      <c r="B3" s="147"/>
      <c r="C3" s="147"/>
      <c r="D3" s="147"/>
      <c r="E3" s="147"/>
      <c r="F3" s="147"/>
      <c r="G3" s="147"/>
      <c r="H3" s="147"/>
      <c r="I3" s="147"/>
      <c r="J3" s="147"/>
      <c r="K3" s="147"/>
    </row>
    <row r="4" spans="1:27" ht="78.75" x14ac:dyDescent="0.25">
      <c r="A4" s="6" t="s">
        <v>3</v>
      </c>
      <c r="B4" s="6" t="s">
        <v>4</v>
      </c>
      <c r="C4" s="6" t="s">
        <v>5</v>
      </c>
      <c r="D4" s="6" t="s">
        <v>6</v>
      </c>
      <c r="E4" s="6" t="s">
        <v>7</v>
      </c>
      <c r="F4" s="6" t="s">
        <v>8</v>
      </c>
      <c r="G4" s="6" t="s">
        <v>9</v>
      </c>
      <c r="H4" s="6" t="s">
        <v>10</v>
      </c>
      <c r="I4" s="6" t="s">
        <v>11</v>
      </c>
      <c r="J4" s="6" t="s">
        <v>13</v>
      </c>
      <c r="K4" s="6" t="s">
        <v>14</v>
      </c>
      <c r="L4" s="6" t="s">
        <v>487</v>
      </c>
      <c r="M4" s="140" t="s">
        <v>534</v>
      </c>
      <c r="N4" s="140" t="s">
        <v>535</v>
      </c>
      <c r="O4" s="140" t="s">
        <v>536</v>
      </c>
      <c r="P4" s="141" t="s">
        <v>537</v>
      </c>
      <c r="Q4" s="140" t="s">
        <v>538</v>
      </c>
      <c r="R4" s="141" t="s">
        <v>539</v>
      </c>
      <c r="S4" s="140" t="s">
        <v>540</v>
      </c>
      <c r="T4" s="140" t="s">
        <v>541</v>
      </c>
      <c r="U4" s="140" t="s">
        <v>542</v>
      </c>
      <c r="V4" s="141" t="s">
        <v>543</v>
      </c>
      <c r="W4" s="140" t="s">
        <v>544</v>
      </c>
      <c r="X4" s="140" t="s">
        <v>545</v>
      </c>
      <c r="Y4" s="142" t="s">
        <v>546</v>
      </c>
      <c r="Z4" s="142" t="s">
        <v>547</v>
      </c>
      <c r="AA4" s="167" t="s">
        <v>548</v>
      </c>
    </row>
    <row r="5" spans="1:27" ht="108" customHeight="1" x14ac:dyDescent="0.25">
      <c r="A5" s="44" t="s">
        <v>237</v>
      </c>
      <c r="B5" s="45" t="s">
        <v>238</v>
      </c>
      <c r="C5" s="45"/>
      <c r="D5" s="46" t="s">
        <v>239</v>
      </c>
      <c r="E5" s="46" t="s">
        <v>240</v>
      </c>
      <c r="F5" s="46" t="s">
        <v>241</v>
      </c>
      <c r="G5" s="45">
        <v>1</v>
      </c>
      <c r="H5" s="47">
        <f>71000*640</f>
        <v>45440000</v>
      </c>
      <c r="I5" s="47">
        <f>+H5</f>
        <v>45440000</v>
      </c>
      <c r="J5" s="45" t="s">
        <v>242</v>
      </c>
      <c r="K5" s="45" t="s">
        <v>113</v>
      </c>
      <c r="L5" s="12" t="s">
        <v>488</v>
      </c>
      <c r="M5" s="168"/>
      <c r="N5" s="168"/>
      <c r="O5" s="168"/>
      <c r="P5" s="168"/>
      <c r="Q5" s="168"/>
      <c r="R5" s="168"/>
      <c r="S5" s="168"/>
      <c r="T5" s="168"/>
      <c r="U5" s="168"/>
      <c r="V5" s="168"/>
      <c r="W5" s="168"/>
      <c r="X5" s="168"/>
      <c r="Y5" s="168"/>
      <c r="Z5" s="168"/>
    </row>
    <row r="6" spans="1:27" ht="108" customHeight="1" x14ac:dyDescent="0.25">
      <c r="A6" s="49" t="s">
        <v>244</v>
      </c>
      <c r="B6" s="49" t="s">
        <v>245</v>
      </c>
      <c r="C6" s="45"/>
      <c r="D6" s="46" t="s">
        <v>246</v>
      </c>
      <c r="E6" s="46" t="s">
        <v>247</v>
      </c>
      <c r="F6" s="46" t="s">
        <v>248</v>
      </c>
      <c r="G6" s="45">
        <v>1</v>
      </c>
      <c r="H6" s="47">
        <v>40925000</v>
      </c>
      <c r="I6" s="47">
        <v>40925000</v>
      </c>
      <c r="J6" s="45" t="s">
        <v>249</v>
      </c>
      <c r="K6" s="45" t="s">
        <v>113</v>
      </c>
      <c r="L6" s="12" t="s">
        <v>488</v>
      </c>
      <c r="M6" s="168"/>
      <c r="N6" s="168"/>
      <c r="O6" s="168"/>
      <c r="P6" s="168"/>
      <c r="Q6" s="168"/>
      <c r="R6" s="168"/>
      <c r="S6" s="168"/>
      <c r="T6" s="168"/>
      <c r="U6" s="168"/>
      <c r="V6" s="168"/>
      <c r="W6" s="168"/>
      <c r="X6" s="168"/>
      <c r="Y6" s="168"/>
      <c r="Z6" s="168"/>
    </row>
    <row r="7" spans="1:27" ht="108" customHeight="1" x14ac:dyDescent="0.25">
      <c r="A7" s="49" t="s">
        <v>250</v>
      </c>
      <c r="B7" s="49" t="s">
        <v>251</v>
      </c>
      <c r="C7" s="45"/>
      <c r="D7" s="46" t="s">
        <v>252</v>
      </c>
      <c r="E7" s="46" t="s">
        <v>253</v>
      </c>
      <c r="F7" s="46" t="s">
        <v>254</v>
      </c>
      <c r="G7" s="45">
        <v>1</v>
      </c>
      <c r="H7" s="47">
        <f>4650*640</f>
        <v>2976000</v>
      </c>
      <c r="I7" s="47">
        <f>2325*640</f>
        <v>1488000</v>
      </c>
      <c r="J7" s="45" t="s">
        <v>242</v>
      </c>
      <c r="K7" s="49" t="s">
        <v>186</v>
      </c>
      <c r="L7" s="12" t="s">
        <v>488</v>
      </c>
      <c r="M7" s="168"/>
      <c r="N7" s="168"/>
      <c r="O7" s="168"/>
      <c r="P7" s="168"/>
      <c r="Q7" s="168"/>
      <c r="R7" s="168"/>
      <c r="S7" s="168"/>
      <c r="T7" s="168"/>
      <c r="U7" s="168"/>
      <c r="V7" s="168"/>
      <c r="W7" s="168"/>
      <c r="X7" s="168"/>
      <c r="Y7" s="168"/>
      <c r="Z7" s="168"/>
    </row>
    <row r="8" spans="1:27" ht="108" customHeight="1" x14ac:dyDescent="0.25">
      <c r="A8" s="49" t="s">
        <v>250</v>
      </c>
      <c r="B8" s="49" t="s">
        <v>145</v>
      </c>
      <c r="C8" s="45"/>
      <c r="D8" s="46" t="s">
        <v>252</v>
      </c>
      <c r="E8" s="46" t="s">
        <v>255</v>
      </c>
      <c r="F8" s="46" t="s">
        <v>256</v>
      </c>
      <c r="G8" s="50">
        <v>1256</v>
      </c>
      <c r="H8" s="47">
        <v>31590000</v>
      </c>
      <c r="I8" s="47">
        <v>31590000</v>
      </c>
      <c r="J8" s="45" t="s">
        <v>242</v>
      </c>
      <c r="K8" s="49" t="s">
        <v>257</v>
      </c>
      <c r="L8" s="12" t="s">
        <v>488</v>
      </c>
      <c r="M8" s="168"/>
      <c r="N8" s="168"/>
      <c r="O8" s="168"/>
      <c r="P8" s="168"/>
      <c r="Q8" s="168"/>
      <c r="R8" s="168"/>
      <c r="S8" s="168"/>
      <c r="T8" s="168"/>
      <c r="U8" s="168"/>
      <c r="V8" s="168"/>
      <c r="W8" s="168"/>
      <c r="X8" s="168"/>
      <c r="Y8" s="168"/>
      <c r="Z8" s="168"/>
    </row>
    <row r="9" spans="1:27" ht="108" customHeight="1" x14ac:dyDescent="0.25">
      <c r="A9" s="49" t="s">
        <v>250</v>
      </c>
      <c r="B9" s="49" t="s">
        <v>258</v>
      </c>
      <c r="C9" s="45"/>
      <c r="D9" s="46" t="s">
        <v>252</v>
      </c>
      <c r="E9" s="46" t="s">
        <v>259</v>
      </c>
      <c r="F9" s="46" t="s">
        <v>260</v>
      </c>
      <c r="G9" s="50">
        <v>3612</v>
      </c>
      <c r="H9" s="47">
        <v>37930000</v>
      </c>
      <c r="I9" s="47">
        <f>+H9</f>
        <v>37930000</v>
      </c>
      <c r="J9" s="45" t="s">
        <v>261</v>
      </c>
      <c r="K9" s="49" t="s">
        <v>70</v>
      </c>
      <c r="L9" s="12" t="s">
        <v>488</v>
      </c>
      <c r="M9" s="168"/>
      <c r="N9" s="168"/>
      <c r="O9" s="168"/>
      <c r="P9" s="168"/>
      <c r="Q9" s="168"/>
      <c r="R9" s="168"/>
      <c r="S9" s="168"/>
      <c r="T9" s="168"/>
      <c r="U9" s="168"/>
      <c r="V9" s="168"/>
      <c r="W9" s="168"/>
      <c r="X9" s="168"/>
      <c r="Y9" s="168"/>
      <c r="Z9" s="168"/>
    </row>
    <row r="10" spans="1:27" ht="108" customHeight="1" x14ac:dyDescent="0.25">
      <c r="A10" s="49" t="s">
        <v>250</v>
      </c>
      <c r="B10" s="49" t="s">
        <v>258</v>
      </c>
      <c r="C10" s="45"/>
      <c r="D10" s="46" t="s">
        <v>252</v>
      </c>
      <c r="E10" s="46" t="s">
        <v>262</v>
      </c>
      <c r="F10" s="46" t="s">
        <v>263</v>
      </c>
      <c r="G10" s="45">
        <v>1</v>
      </c>
      <c r="H10" s="47">
        <v>14000000</v>
      </c>
      <c r="I10" s="47">
        <f>+H10/12*3</f>
        <v>3500000</v>
      </c>
      <c r="J10" s="45" t="s">
        <v>242</v>
      </c>
      <c r="K10" s="49" t="s">
        <v>264</v>
      </c>
      <c r="L10" s="12" t="s">
        <v>488</v>
      </c>
      <c r="M10" s="168"/>
      <c r="N10" s="168"/>
      <c r="O10" s="168"/>
      <c r="P10" s="168"/>
      <c r="Q10" s="168"/>
      <c r="R10" s="168"/>
      <c r="S10" s="168"/>
      <c r="T10" s="168"/>
      <c r="U10" s="168"/>
      <c r="V10" s="168"/>
      <c r="W10" s="168"/>
      <c r="X10" s="168"/>
      <c r="Y10" s="168"/>
      <c r="Z10" s="168"/>
    </row>
    <row r="11" spans="1:27" ht="108" customHeight="1" x14ac:dyDescent="0.25">
      <c r="A11" s="49" t="s">
        <v>265</v>
      </c>
      <c r="B11" s="49" t="s">
        <v>266</v>
      </c>
      <c r="C11" s="45"/>
      <c r="D11" s="46" t="s">
        <v>267</v>
      </c>
      <c r="E11" s="46" t="s">
        <v>268</v>
      </c>
      <c r="F11" s="46" t="s">
        <v>269</v>
      </c>
      <c r="G11" s="45">
        <v>1</v>
      </c>
      <c r="H11" s="47">
        <v>2170000</v>
      </c>
      <c r="I11" s="47">
        <v>2095000</v>
      </c>
      <c r="J11" s="45" t="s">
        <v>242</v>
      </c>
      <c r="K11" s="49" t="s">
        <v>113</v>
      </c>
      <c r="L11" s="12" t="s">
        <v>488</v>
      </c>
      <c r="M11" s="168"/>
      <c r="N11" s="168"/>
      <c r="O11" s="168"/>
      <c r="P11" s="168"/>
      <c r="Q11" s="168"/>
      <c r="R11" s="168"/>
      <c r="S11" s="168"/>
      <c r="T11" s="168"/>
      <c r="U11" s="168"/>
      <c r="V11" s="168"/>
      <c r="W11" s="168"/>
      <c r="X11" s="168"/>
      <c r="Y11" s="168"/>
      <c r="Z11" s="168"/>
    </row>
    <row r="12" spans="1:27" ht="108" customHeight="1" x14ac:dyDescent="0.25">
      <c r="A12" s="49" t="s">
        <v>265</v>
      </c>
      <c r="B12" s="49" t="s">
        <v>16</v>
      </c>
      <c r="C12" s="45"/>
      <c r="D12" s="46" t="s">
        <v>62</v>
      </c>
      <c r="E12" s="46" t="s">
        <v>270</v>
      </c>
      <c r="F12" s="46" t="s">
        <v>271</v>
      </c>
      <c r="G12" s="45">
        <v>1</v>
      </c>
      <c r="H12" s="47">
        <v>3000000</v>
      </c>
      <c r="I12" s="47">
        <f>3000000/12*9</f>
        <v>2250000</v>
      </c>
      <c r="J12" s="45" t="s">
        <v>242</v>
      </c>
      <c r="K12" s="45" t="s">
        <v>202</v>
      </c>
      <c r="L12" s="12" t="s">
        <v>488</v>
      </c>
      <c r="M12" s="168"/>
      <c r="N12" s="168"/>
      <c r="O12" s="168"/>
      <c r="P12" s="168"/>
      <c r="Q12" s="168"/>
      <c r="R12" s="168"/>
      <c r="S12" s="168"/>
      <c r="T12" s="168"/>
      <c r="U12" s="168"/>
      <c r="V12" s="168"/>
      <c r="W12" s="168"/>
      <c r="X12" s="168"/>
      <c r="Y12" s="168"/>
      <c r="Z12" s="168"/>
    </row>
    <row r="13" spans="1:27" ht="108" customHeight="1" x14ac:dyDescent="0.25">
      <c r="A13" s="49" t="s">
        <v>265</v>
      </c>
      <c r="B13" s="49" t="s">
        <v>16</v>
      </c>
      <c r="C13" s="45"/>
      <c r="D13" s="46" t="s">
        <v>62</v>
      </c>
      <c r="E13" s="46" t="s">
        <v>272</v>
      </c>
      <c r="F13" s="46" t="s">
        <v>273</v>
      </c>
      <c r="G13" s="45">
        <v>1</v>
      </c>
      <c r="H13" s="47">
        <v>15210000</v>
      </c>
      <c r="I13" s="47">
        <f>+H13/12*10</f>
        <v>12675000</v>
      </c>
      <c r="J13" s="45" t="s">
        <v>242</v>
      </c>
      <c r="K13" s="45" t="s">
        <v>113</v>
      </c>
      <c r="L13" s="12" t="s">
        <v>488</v>
      </c>
      <c r="M13" s="168"/>
      <c r="N13" s="168"/>
      <c r="O13" s="168"/>
      <c r="P13" s="168"/>
      <c r="Q13" s="168"/>
      <c r="R13" s="168"/>
      <c r="S13" s="168"/>
      <c r="T13" s="168"/>
      <c r="U13" s="168"/>
      <c r="V13" s="168"/>
      <c r="W13" s="168"/>
      <c r="X13" s="168"/>
      <c r="Y13" s="168"/>
      <c r="Z13" s="168"/>
    </row>
    <row r="14" spans="1:27" ht="108" customHeight="1" x14ac:dyDescent="0.25">
      <c r="A14" s="49" t="s">
        <v>265</v>
      </c>
      <c r="B14" s="49" t="s">
        <v>16</v>
      </c>
      <c r="C14" s="45"/>
      <c r="D14" s="46" t="s">
        <v>62</v>
      </c>
      <c r="E14" s="46" t="s">
        <v>274</v>
      </c>
      <c r="F14" s="46" t="s">
        <v>275</v>
      </c>
      <c r="G14" s="45">
        <v>1</v>
      </c>
      <c r="H14" s="47">
        <v>312605000</v>
      </c>
      <c r="I14" s="47">
        <f>+H14/12*5</f>
        <v>130252083.33333334</v>
      </c>
      <c r="J14" s="45" t="s">
        <v>242</v>
      </c>
      <c r="K14" s="45" t="s">
        <v>276</v>
      </c>
      <c r="L14" s="12" t="s">
        <v>488</v>
      </c>
      <c r="M14" s="168"/>
      <c r="N14" s="168"/>
      <c r="O14" s="168"/>
      <c r="P14" s="168"/>
      <c r="Q14" s="168"/>
      <c r="R14" s="168"/>
      <c r="S14" s="168"/>
      <c r="T14" s="168"/>
      <c r="U14" s="168"/>
      <c r="V14" s="168"/>
      <c r="W14" s="168"/>
      <c r="X14" s="168"/>
      <c r="Y14" s="168"/>
      <c r="Z14" s="168"/>
    </row>
    <row r="15" spans="1:27" ht="108" customHeight="1" x14ac:dyDescent="0.25">
      <c r="A15" s="49" t="s">
        <v>265</v>
      </c>
      <c r="B15" s="49" t="s">
        <v>16</v>
      </c>
      <c r="C15" s="45"/>
      <c r="D15" s="46" t="s">
        <v>62</v>
      </c>
      <c r="E15" s="46" t="s">
        <v>277</v>
      </c>
      <c r="F15" s="46" t="s">
        <v>278</v>
      </c>
      <c r="G15" s="45">
        <v>1</v>
      </c>
      <c r="H15" s="47">
        <v>25165000</v>
      </c>
      <c r="I15" s="47">
        <f>+H15/12*10</f>
        <v>20970833.333333332</v>
      </c>
      <c r="J15" s="45" t="s">
        <v>242</v>
      </c>
      <c r="K15" s="45" t="s">
        <v>113</v>
      </c>
      <c r="L15" s="12" t="s">
        <v>488</v>
      </c>
      <c r="M15" s="168"/>
      <c r="N15" s="168"/>
      <c r="O15" s="168"/>
      <c r="P15" s="168"/>
      <c r="Q15" s="168"/>
      <c r="R15" s="168"/>
      <c r="S15" s="168"/>
      <c r="T15" s="168"/>
      <c r="U15" s="168"/>
      <c r="V15" s="168"/>
      <c r="W15" s="168"/>
      <c r="X15" s="168"/>
      <c r="Y15" s="168"/>
      <c r="Z15" s="168"/>
    </row>
    <row r="16" spans="1:27" ht="108" customHeight="1" x14ac:dyDescent="0.25">
      <c r="A16" s="49" t="s">
        <v>265</v>
      </c>
      <c r="B16" s="51" t="s">
        <v>279</v>
      </c>
      <c r="C16" s="45"/>
      <c r="D16" s="46" t="s">
        <v>280</v>
      </c>
      <c r="E16" s="46" t="s">
        <v>281</v>
      </c>
      <c r="F16" s="46" t="s">
        <v>282</v>
      </c>
      <c r="G16" s="45">
        <v>1</v>
      </c>
      <c r="H16" s="47">
        <v>25394000</v>
      </c>
      <c r="I16" s="47">
        <v>12697000</v>
      </c>
      <c r="J16" s="45" t="s">
        <v>242</v>
      </c>
      <c r="K16" s="179" t="s">
        <v>276</v>
      </c>
      <c r="L16" s="12" t="s">
        <v>488</v>
      </c>
      <c r="M16" s="168"/>
      <c r="N16" s="168"/>
      <c r="O16" s="168"/>
      <c r="P16" s="168"/>
      <c r="Q16" s="168"/>
      <c r="R16" s="168"/>
      <c r="S16" s="168"/>
      <c r="T16" s="168"/>
      <c r="U16" s="168"/>
      <c r="V16" s="168"/>
      <c r="W16" s="168"/>
      <c r="X16" s="168"/>
      <c r="Y16" s="168"/>
      <c r="Z16" s="168"/>
    </row>
    <row r="17" spans="1:26" ht="108" customHeight="1" x14ac:dyDescent="0.25">
      <c r="A17" s="49" t="s">
        <v>265</v>
      </c>
      <c r="B17" s="51" t="s">
        <v>279</v>
      </c>
      <c r="C17" s="45"/>
      <c r="D17" s="46" t="s">
        <v>280</v>
      </c>
      <c r="E17" s="46" t="s">
        <v>283</v>
      </c>
      <c r="F17" s="46" t="s">
        <v>284</v>
      </c>
      <c r="G17" s="45">
        <v>1</v>
      </c>
      <c r="H17" s="47">
        <v>96134000</v>
      </c>
      <c r="I17" s="47">
        <v>32045000</v>
      </c>
      <c r="J17" s="45" t="s">
        <v>242</v>
      </c>
      <c r="K17" s="179" t="s">
        <v>186</v>
      </c>
      <c r="L17" s="12" t="s">
        <v>488</v>
      </c>
      <c r="M17" s="168"/>
      <c r="N17" s="168"/>
      <c r="O17" s="168"/>
      <c r="P17" s="168"/>
      <c r="Q17" s="168"/>
      <c r="R17" s="168"/>
      <c r="S17" s="168"/>
      <c r="T17" s="168"/>
      <c r="U17" s="168"/>
      <c r="V17" s="168"/>
      <c r="W17" s="168"/>
      <c r="X17" s="168"/>
      <c r="Y17" s="168"/>
      <c r="Z17" s="168"/>
    </row>
    <row r="18" spans="1:26" ht="108" customHeight="1" x14ac:dyDescent="0.25">
      <c r="A18" s="49" t="s">
        <v>265</v>
      </c>
      <c r="B18" s="51" t="s">
        <v>279</v>
      </c>
      <c r="C18" s="45"/>
      <c r="D18" s="46" t="s">
        <v>280</v>
      </c>
      <c r="E18" s="46" t="s">
        <v>285</v>
      </c>
      <c r="F18" s="46" t="s">
        <v>286</v>
      </c>
      <c r="G18" s="45">
        <v>1</v>
      </c>
      <c r="H18" s="47">
        <v>3744000</v>
      </c>
      <c r="I18" s="47">
        <v>1872000</v>
      </c>
      <c r="J18" s="45" t="s">
        <v>242</v>
      </c>
      <c r="K18" s="179" t="s">
        <v>49</v>
      </c>
      <c r="L18" s="12" t="s">
        <v>488</v>
      </c>
      <c r="M18" s="168"/>
      <c r="N18" s="168"/>
      <c r="O18" s="168"/>
      <c r="P18" s="168"/>
      <c r="Q18" s="168"/>
      <c r="R18" s="168"/>
      <c r="S18" s="168"/>
      <c r="T18" s="168"/>
      <c r="U18" s="168"/>
      <c r="V18" s="168"/>
      <c r="W18" s="168"/>
      <c r="X18" s="168"/>
      <c r="Y18" s="168"/>
      <c r="Z18" s="168"/>
    </row>
    <row r="19" spans="1:26" ht="108" customHeight="1" x14ac:dyDescent="0.25">
      <c r="A19" s="49" t="s">
        <v>265</v>
      </c>
      <c r="B19" s="51" t="s">
        <v>279</v>
      </c>
      <c r="C19" s="45"/>
      <c r="D19" s="46" t="s">
        <v>280</v>
      </c>
      <c r="E19" s="46" t="s">
        <v>287</v>
      </c>
      <c r="F19" s="46" t="s">
        <v>288</v>
      </c>
      <c r="G19" s="45">
        <v>1</v>
      </c>
      <c r="H19" s="47">
        <v>2080000</v>
      </c>
      <c r="I19" s="47">
        <v>174000</v>
      </c>
      <c r="J19" s="45" t="s">
        <v>242</v>
      </c>
      <c r="K19" s="179" t="s">
        <v>243</v>
      </c>
      <c r="L19" s="12" t="s">
        <v>488</v>
      </c>
      <c r="M19" s="168"/>
      <c r="N19" s="168"/>
      <c r="O19" s="168"/>
      <c r="P19" s="168"/>
      <c r="Q19" s="168"/>
      <c r="R19" s="168"/>
      <c r="S19" s="168"/>
      <c r="T19" s="168"/>
      <c r="U19" s="168"/>
      <c r="V19" s="168"/>
      <c r="W19" s="168"/>
      <c r="X19" s="168"/>
      <c r="Y19" s="168"/>
      <c r="Z19" s="168"/>
    </row>
    <row r="20" spans="1:26" ht="108" customHeight="1" x14ac:dyDescent="0.25">
      <c r="A20" s="49" t="s">
        <v>265</v>
      </c>
      <c r="B20" s="51" t="s">
        <v>279</v>
      </c>
      <c r="C20" s="45"/>
      <c r="D20" s="46" t="s">
        <v>280</v>
      </c>
      <c r="E20" s="46" t="s">
        <v>289</v>
      </c>
      <c r="F20" s="46" t="s">
        <v>290</v>
      </c>
      <c r="G20" s="45">
        <v>1</v>
      </c>
      <c r="H20" s="47">
        <v>13509000</v>
      </c>
      <c r="I20" s="47">
        <v>1126000</v>
      </c>
      <c r="J20" s="45" t="s">
        <v>242</v>
      </c>
      <c r="K20" s="179" t="s">
        <v>243</v>
      </c>
      <c r="L20" s="12" t="s">
        <v>488</v>
      </c>
      <c r="M20" s="168"/>
      <c r="N20" s="168"/>
      <c r="O20" s="168"/>
      <c r="P20" s="168"/>
      <c r="Q20" s="168"/>
      <c r="R20" s="168"/>
      <c r="S20" s="168"/>
      <c r="T20" s="168"/>
      <c r="U20" s="168"/>
      <c r="V20" s="168"/>
      <c r="W20" s="168"/>
      <c r="X20" s="168"/>
      <c r="Y20" s="168"/>
      <c r="Z20" s="168"/>
    </row>
    <row r="21" spans="1:26" ht="108" customHeight="1" x14ac:dyDescent="0.25">
      <c r="A21" s="49" t="s">
        <v>265</v>
      </c>
      <c r="B21" s="51" t="s">
        <v>279</v>
      </c>
      <c r="C21" s="45"/>
      <c r="D21" s="46" t="s">
        <v>280</v>
      </c>
      <c r="E21" s="46" t="s">
        <v>291</v>
      </c>
      <c r="F21" s="46" t="s">
        <v>292</v>
      </c>
      <c r="G21" s="45">
        <v>1</v>
      </c>
      <c r="H21" s="47">
        <v>9500000</v>
      </c>
      <c r="I21" s="47">
        <v>9500000</v>
      </c>
      <c r="J21" s="45" t="s">
        <v>249</v>
      </c>
      <c r="K21" s="179" t="s">
        <v>243</v>
      </c>
      <c r="L21" s="12" t="s">
        <v>488</v>
      </c>
      <c r="M21" s="168"/>
      <c r="N21" s="168"/>
      <c r="O21" s="168"/>
      <c r="P21" s="168"/>
      <c r="Q21" s="168"/>
      <c r="R21" s="168"/>
      <c r="S21" s="168"/>
      <c r="T21" s="168"/>
      <c r="U21" s="168"/>
      <c r="V21" s="168"/>
      <c r="W21" s="168"/>
      <c r="X21" s="168"/>
      <c r="Y21" s="168"/>
      <c r="Z21" s="168"/>
    </row>
    <row r="22" spans="1:26" ht="108" customHeight="1" x14ac:dyDescent="0.25">
      <c r="A22" s="49" t="s">
        <v>265</v>
      </c>
      <c r="B22" s="51" t="s">
        <v>279</v>
      </c>
      <c r="C22" s="45"/>
      <c r="D22" s="46" t="s">
        <v>280</v>
      </c>
      <c r="E22" s="46" t="s">
        <v>293</v>
      </c>
      <c r="F22" s="52" t="s">
        <v>294</v>
      </c>
      <c r="G22" s="45">
        <v>1</v>
      </c>
      <c r="H22" s="47">
        <v>2590000</v>
      </c>
      <c r="I22" s="47">
        <v>2374000</v>
      </c>
      <c r="J22" s="45" t="s">
        <v>242</v>
      </c>
      <c r="K22" s="179" t="s">
        <v>295</v>
      </c>
      <c r="L22" s="12" t="s">
        <v>488</v>
      </c>
      <c r="M22" s="168"/>
      <c r="N22" s="168"/>
      <c r="O22" s="168"/>
      <c r="P22" s="168"/>
      <c r="Q22" s="168"/>
      <c r="R22" s="168"/>
      <c r="S22" s="168"/>
      <c r="T22" s="168"/>
      <c r="U22" s="168"/>
      <c r="V22" s="168"/>
      <c r="W22" s="168"/>
      <c r="X22" s="168"/>
      <c r="Y22" s="168"/>
      <c r="Z22" s="168"/>
    </row>
    <row r="23" spans="1:26" ht="108" customHeight="1" x14ac:dyDescent="0.25">
      <c r="A23" s="49" t="s">
        <v>265</v>
      </c>
      <c r="B23" s="51" t="s">
        <v>296</v>
      </c>
      <c r="C23" s="45"/>
      <c r="D23" s="46" t="s">
        <v>280</v>
      </c>
      <c r="E23" s="46" t="s">
        <v>297</v>
      </c>
      <c r="F23" s="52" t="s">
        <v>298</v>
      </c>
      <c r="G23" s="45">
        <v>1</v>
      </c>
      <c r="H23" s="47">
        <v>5980000</v>
      </c>
      <c r="I23" s="47">
        <v>3489000</v>
      </c>
      <c r="J23" s="45" t="s">
        <v>242</v>
      </c>
      <c r="K23" s="179" t="s">
        <v>49</v>
      </c>
      <c r="L23" s="12" t="s">
        <v>488</v>
      </c>
      <c r="M23" s="168"/>
      <c r="N23" s="168"/>
      <c r="O23" s="168"/>
      <c r="P23" s="168"/>
      <c r="Q23" s="168"/>
      <c r="R23" s="168"/>
      <c r="S23" s="168"/>
      <c r="T23" s="168"/>
      <c r="U23" s="168"/>
      <c r="V23" s="168"/>
      <c r="W23" s="168"/>
      <c r="X23" s="168"/>
      <c r="Y23" s="168"/>
      <c r="Z23" s="168"/>
    </row>
    <row r="24" spans="1:26" ht="108" customHeight="1" x14ac:dyDescent="0.25">
      <c r="A24" s="49" t="s">
        <v>265</v>
      </c>
      <c r="B24" s="51" t="s">
        <v>296</v>
      </c>
      <c r="C24" s="45"/>
      <c r="D24" s="46" t="s">
        <v>280</v>
      </c>
      <c r="E24" s="46" t="s">
        <v>299</v>
      </c>
      <c r="F24" s="52" t="s">
        <v>300</v>
      </c>
      <c r="G24" s="45">
        <v>1</v>
      </c>
      <c r="H24" s="47">
        <v>11464000</v>
      </c>
      <c r="I24" s="47">
        <v>8598000</v>
      </c>
      <c r="J24" s="45" t="s">
        <v>242</v>
      </c>
      <c r="K24" s="179" t="s">
        <v>202</v>
      </c>
      <c r="L24" s="12" t="s">
        <v>488</v>
      </c>
      <c r="M24" s="168"/>
      <c r="N24" s="168"/>
      <c r="O24" s="168"/>
      <c r="P24" s="168"/>
      <c r="Q24" s="168"/>
      <c r="R24" s="168"/>
      <c r="S24" s="168"/>
      <c r="T24" s="168"/>
      <c r="U24" s="168"/>
      <c r="V24" s="168"/>
      <c r="W24" s="168"/>
      <c r="X24" s="168"/>
      <c r="Y24" s="168"/>
      <c r="Z24" s="168"/>
    </row>
    <row r="25" spans="1:26" ht="108" customHeight="1" x14ac:dyDescent="0.25">
      <c r="A25" s="49" t="s">
        <v>265</v>
      </c>
      <c r="B25" s="51" t="s">
        <v>296</v>
      </c>
      <c r="C25" s="45"/>
      <c r="D25" s="46" t="s">
        <v>280</v>
      </c>
      <c r="E25" s="46" t="s">
        <v>301</v>
      </c>
      <c r="F25" s="52" t="s">
        <v>302</v>
      </c>
      <c r="G25" s="45">
        <v>1</v>
      </c>
      <c r="H25" s="47">
        <v>74104000</v>
      </c>
      <c r="I25" s="47">
        <v>12351000</v>
      </c>
      <c r="J25" s="45" t="s">
        <v>242</v>
      </c>
      <c r="K25" s="179" t="s">
        <v>303</v>
      </c>
      <c r="L25" s="12" t="s">
        <v>488</v>
      </c>
      <c r="M25" s="168"/>
      <c r="N25" s="168"/>
      <c r="O25" s="168"/>
      <c r="P25" s="168"/>
      <c r="Q25" s="168"/>
      <c r="R25" s="168"/>
      <c r="S25" s="168"/>
      <c r="T25" s="168"/>
      <c r="U25" s="168"/>
      <c r="V25" s="168"/>
      <c r="W25" s="168"/>
      <c r="X25" s="168"/>
      <c r="Y25" s="168"/>
      <c r="Z25" s="168"/>
    </row>
    <row r="26" spans="1:26" ht="108" customHeight="1" x14ac:dyDescent="0.25">
      <c r="A26" s="49" t="s">
        <v>265</v>
      </c>
      <c r="B26" s="51" t="s">
        <v>296</v>
      </c>
      <c r="C26" s="45"/>
      <c r="D26" s="46" t="s">
        <v>280</v>
      </c>
      <c r="E26" s="46" t="s">
        <v>304</v>
      </c>
      <c r="F26" s="52" t="s">
        <v>305</v>
      </c>
      <c r="G26" s="45">
        <v>1</v>
      </c>
      <c r="H26" s="47">
        <v>10042000</v>
      </c>
      <c r="I26" s="47">
        <v>1374000</v>
      </c>
      <c r="J26" s="45" t="s">
        <v>242</v>
      </c>
      <c r="K26" s="179" t="s">
        <v>303</v>
      </c>
      <c r="L26" s="12" t="s">
        <v>488</v>
      </c>
      <c r="M26" s="168"/>
      <c r="N26" s="168"/>
      <c r="O26" s="168"/>
      <c r="P26" s="168"/>
      <c r="Q26" s="168"/>
      <c r="R26" s="168"/>
      <c r="S26" s="168"/>
      <c r="T26" s="168"/>
      <c r="U26" s="168"/>
      <c r="V26" s="168"/>
      <c r="W26" s="168"/>
      <c r="X26" s="168"/>
      <c r="Y26" s="168"/>
      <c r="Z26" s="168"/>
    </row>
    <row r="27" spans="1:26" ht="108" customHeight="1" x14ac:dyDescent="0.25">
      <c r="A27" s="49" t="s">
        <v>265</v>
      </c>
      <c r="B27" s="51" t="s">
        <v>296</v>
      </c>
      <c r="C27" s="45"/>
      <c r="D27" s="46" t="s">
        <v>280</v>
      </c>
      <c r="E27" s="46" t="s">
        <v>306</v>
      </c>
      <c r="F27" s="52" t="s">
        <v>307</v>
      </c>
      <c r="G27" s="45">
        <v>1</v>
      </c>
      <c r="H27" s="47">
        <v>4000000</v>
      </c>
      <c r="I27" s="47">
        <v>3000000</v>
      </c>
      <c r="J27" s="45" t="s">
        <v>242</v>
      </c>
      <c r="K27" s="180" t="s">
        <v>202</v>
      </c>
      <c r="L27" s="12" t="s">
        <v>488</v>
      </c>
      <c r="M27" s="168"/>
      <c r="N27" s="168"/>
      <c r="O27" s="168"/>
      <c r="P27" s="168"/>
      <c r="Q27" s="168"/>
      <c r="R27" s="168"/>
      <c r="S27" s="168"/>
      <c r="T27" s="168"/>
      <c r="U27" s="168"/>
      <c r="V27" s="168"/>
      <c r="W27" s="168"/>
      <c r="X27" s="168"/>
      <c r="Y27" s="168"/>
      <c r="Z27" s="168"/>
    </row>
    <row r="28" spans="1:26" ht="108" customHeight="1" x14ac:dyDescent="0.25">
      <c r="A28" s="49" t="s">
        <v>265</v>
      </c>
      <c r="B28" s="51" t="s">
        <v>296</v>
      </c>
      <c r="C28" s="45"/>
      <c r="D28" s="46" t="s">
        <v>280</v>
      </c>
      <c r="E28" s="46" t="s">
        <v>308</v>
      </c>
      <c r="F28" s="52" t="s">
        <v>309</v>
      </c>
      <c r="G28" s="45">
        <v>1</v>
      </c>
      <c r="H28" s="47">
        <v>35000000</v>
      </c>
      <c r="I28" s="47">
        <v>29167000</v>
      </c>
      <c r="J28" s="45" t="s">
        <v>242</v>
      </c>
      <c r="K28" s="180" t="s">
        <v>113</v>
      </c>
      <c r="L28" s="12" t="s">
        <v>488</v>
      </c>
      <c r="M28" s="168"/>
      <c r="N28" s="168"/>
      <c r="O28" s="168"/>
      <c r="P28" s="168"/>
      <c r="Q28" s="168"/>
      <c r="R28" s="168"/>
      <c r="S28" s="168"/>
      <c r="T28" s="168"/>
      <c r="U28" s="168"/>
      <c r="V28" s="168"/>
      <c r="W28" s="168"/>
      <c r="X28" s="168"/>
      <c r="Y28" s="168"/>
      <c r="Z28" s="168"/>
    </row>
    <row r="29" spans="1:26" ht="108" customHeight="1" x14ac:dyDescent="0.25">
      <c r="A29" s="53" t="s">
        <v>265</v>
      </c>
      <c r="B29" s="51" t="s">
        <v>296</v>
      </c>
      <c r="C29" s="45"/>
      <c r="D29" s="46" t="s">
        <v>280</v>
      </c>
      <c r="E29" s="46" t="s">
        <v>310</v>
      </c>
      <c r="F29" s="52" t="s">
        <v>311</v>
      </c>
      <c r="G29" s="45">
        <v>1</v>
      </c>
      <c r="H29" s="47">
        <v>71494000</v>
      </c>
      <c r="I29" s="47">
        <v>41705000</v>
      </c>
      <c r="J29" s="45" t="s">
        <v>242</v>
      </c>
      <c r="K29" s="180" t="s">
        <v>49</v>
      </c>
      <c r="L29" s="12" t="s">
        <v>488</v>
      </c>
      <c r="M29" s="168"/>
      <c r="N29" s="168"/>
      <c r="O29" s="168"/>
      <c r="P29" s="168"/>
      <c r="Q29" s="168"/>
      <c r="R29" s="168"/>
      <c r="S29" s="168"/>
      <c r="T29" s="168"/>
      <c r="U29" s="168"/>
      <c r="V29" s="168"/>
      <c r="W29" s="168"/>
      <c r="X29" s="168"/>
      <c r="Y29" s="168"/>
      <c r="Z29" s="168"/>
    </row>
    <row r="30" spans="1:26" s="56" customFormat="1" ht="108" customHeight="1" x14ac:dyDescent="0.25">
      <c r="A30" s="53" t="s">
        <v>265</v>
      </c>
      <c r="B30" s="51" t="s">
        <v>296</v>
      </c>
      <c r="C30" s="54"/>
      <c r="D30" s="46" t="s">
        <v>280</v>
      </c>
      <c r="E30" s="46" t="s">
        <v>312</v>
      </c>
      <c r="F30" s="55" t="s">
        <v>313</v>
      </c>
      <c r="G30" s="45">
        <v>1</v>
      </c>
      <c r="H30" s="47">
        <v>60000000</v>
      </c>
      <c r="I30" s="47">
        <v>35000000</v>
      </c>
      <c r="K30" s="181" t="s">
        <v>49</v>
      </c>
      <c r="L30" s="12" t="s">
        <v>488</v>
      </c>
      <c r="M30" s="169"/>
      <c r="N30" s="169"/>
      <c r="O30" s="169"/>
      <c r="P30" s="169"/>
      <c r="Q30" s="169"/>
      <c r="R30" s="169"/>
      <c r="S30" s="169"/>
      <c r="T30" s="169"/>
      <c r="U30" s="169"/>
      <c r="V30" s="169"/>
      <c r="W30" s="169"/>
      <c r="X30" s="169"/>
      <c r="Y30" s="169"/>
      <c r="Z30" s="169"/>
    </row>
    <row r="31" spans="1:26" ht="108" customHeight="1" x14ac:dyDescent="0.25">
      <c r="A31" s="49" t="s">
        <v>265</v>
      </c>
      <c r="B31" s="51" t="s">
        <v>296</v>
      </c>
      <c r="C31" s="45"/>
      <c r="D31" s="46" t="s">
        <v>280</v>
      </c>
      <c r="E31" s="57" t="s">
        <v>314</v>
      </c>
      <c r="F31" s="57" t="s">
        <v>315</v>
      </c>
      <c r="G31" s="45">
        <v>1</v>
      </c>
      <c r="H31" s="47">
        <v>108301000</v>
      </c>
      <c r="I31" s="47">
        <f>+H31</f>
        <v>108301000</v>
      </c>
      <c r="J31" s="45" t="s">
        <v>249</v>
      </c>
      <c r="K31" s="45" t="s">
        <v>70</v>
      </c>
      <c r="L31" s="12" t="s">
        <v>488</v>
      </c>
      <c r="M31" s="168"/>
      <c r="N31" s="168"/>
      <c r="O31" s="168"/>
      <c r="P31" s="168"/>
      <c r="Q31" s="168"/>
      <c r="R31" s="168"/>
      <c r="S31" s="168"/>
      <c r="T31" s="168"/>
      <c r="U31" s="168"/>
      <c r="V31" s="168"/>
      <c r="W31" s="168"/>
      <c r="X31" s="168"/>
      <c r="Y31" s="168"/>
      <c r="Z31" s="168"/>
    </row>
    <row r="32" spans="1:26" s="59" customFormat="1" ht="90.75" customHeight="1" x14ac:dyDescent="0.25">
      <c r="A32" s="49" t="s">
        <v>514</v>
      </c>
      <c r="B32" s="45" t="s">
        <v>515</v>
      </c>
      <c r="C32" s="113" t="s">
        <v>502</v>
      </c>
      <c r="D32" s="113" t="s">
        <v>502</v>
      </c>
      <c r="E32" s="113" t="s">
        <v>516</v>
      </c>
      <c r="F32" s="113" t="s">
        <v>517</v>
      </c>
      <c r="G32" s="45">
        <v>1</v>
      </c>
      <c r="H32" s="47">
        <v>41805000</v>
      </c>
      <c r="I32" s="47">
        <v>0</v>
      </c>
      <c r="J32" s="45" t="s">
        <v>242</v>
      </c>
      <c r="K32" s="45" t="s">
        <v>243</v>
      </c>
      <c r="L32" s="157" t="s">
        <v>552</v>
      </c>
      <c r="M32" s="157"/>
      <c r="N32" s="157"/>
      <c r="O32" s="157"/>
      <c r="P32" s="157"/>
      <c r="Q32" s="157"/>
      <c r="R32" s="157"/>
      <c r="S32" s="157"/>
      <c r="T32" s="157"/>
      <c r="U32" s="157"/>
      <c r="V32" s="157"/>
      <c r="W32" s="157"/>
      <c r="X32" s="157"/>
      <c r="Y32" s="157"/>
      <c r="Z32" s="157"/>
    </row>
    <row r="33" spans="1:26" s="59" customFormat="1" ht="50.1" customHeight="1" x14ac:dyDescent="0.25">
      <c r="A33" s="49" t="s">
        <v>514</v>
      </c>
      <c r="B33" s="45" t="s">
        <v>515</v>
      </c>
      <c r="C33" s="113" t="s">
        <v>502</v>
      </c>
      <c r="D33" s="113" t="s">
        <v>502</v>
      </c>
      <c r="E33" s="113" t="s">
        <v>518</v>
      </c>
      <c r="F33" s="113" t="s">
        <v>519</v>
      </c>
      <c r="G33" s="45">
        <v>1</v>
      </c>
      <c r="H33" s="47">
        <v>23175000</v>
      </c>
      <c r="I33" s="47">
        <v>23175000</v>
      </c>
      <c r="J33" s="45" t="s">
        <v>242</v>
      </c>
      <c r="K33" s="45" t="s">
        <v>113</v>
      </c>
      <c r="L33" s="157" t="s">
        <v>552</v>
      </c>
      <c r="M33" s="157"/>
      <c r="N33" s="157"/>
      <c r="O33" s="157"/>
      <c r="P33" s="157"/>
      <c r="Q33" s="157"/>
      <c r="R33" s="157"/>
      <c r="S33" s="157"/>
      <c r="T33" s="157"/>
      <c r="U33" s="157"/>
      <c r="V33" s="157"/>
      <c r="W33" s="157"/>
      <c r="X33" s="157"/>
      <c r="Y33" s="157"/>
      <c r="Z33" s="157"/>
    </row>
    <row r="34" spans="1:26" ht="50.1" customHeight="1" thickBot="1" x14ac:dyDescent="0.3">
      <c r="A34" s="59"/>
      <c r="B34" s="59"/>
      <c r="C34" s="59"/>
      <c r="D34" s="60"/>
      <c r="E34" s="61"/>
      <c r="F34" s="62" t="s">
        <v>316</v>
      </c>
      <c r="G34" s="63"/>
      <c r="H34" s="64">
        <f>SUM(H5:H33)</f>
        <v>1129327000</v>
      </c>
      <c r="I34" s="64">
        <f>SUM(I5:I33)</f>
        <v>655063916.66666675</v>
      </c>
      <c r="J34" s="59"/>
      <c r="K34" s="182"/>
    </row>
    <row r="35" spans="1:26" ht="50.1" customHeight="1" x14ac:dyDescent="0.25">
      <c r="A35" s="59"/>
      <c r="B35" s="59"/>
      <c r="C35" s="59"/>
      <c r="D35" s="59"/>
      <c r="E35" s="59"/>
      <c r="F35" s="59"/>
      <c r="G35" s="59"/>
      <c r="H35" s="59"/>
      <c r="I35" s="59"/>
      <c r="J35" s="59"/>
      <c r="K35" s="182"/>
    </row>
    <row r="36" spans="1:26" ht="109.5" customHeight="1" x14ac:dyDescent="0.25">
      <c r="A36" s="59"/>
      <c r="B36" s="59"/>
      <c r="C36" s="59"/>
      <c r="D36" s="59"/>
      <c r="E36" s="59"/>
      <c r="F36" s="59"/>
      <c r="G36" s="59"/>
      <c r="H36" s="59"/>
      <c r="I36" s="59"/>
      <c r="J36" s="59"/>
      <c r="K36" s="182"/>
    </row>
    <row r="37" spans="1:26" ht="109.5" customHeight="1" x14ac:dyDescent="0.25">
      <c r="A37" s="59"/>
      <c r="B37" s="59"/>
      <c r="C37" s="59"/>
      <c r="D37" s="59"/>
      <c r="E37" s="59"/>
      <c r="F37" s="59"/>
      <c r="G37" s="59"/>
      <c r="H37" s="59"/>
      <c r="I37" s="59"/>
      <c r="J37" s="59"/>
      <c r="K37" s="182"/>
    </row>
    <row r="38" spans="1:26" x14ac:dyDescent="0.25">
      <c r="A38" s="59"/>
      <c r="B38" s="59"/>
      <c r="C38" s="59"/>
      <c r="D38" s="59"/>
      <c r="E38" s="59"/>
      <c r="F38" s="59"/>
      <c r="G38" s="59"/>
      <c r="H38" s="59"/>
      <c r="I38" s="59"/>
      <c r="J38" s="59"/>
      <c r="K38" s="182"/>
    </row>
    <row r="39" spans="1:26" x14ac:dyDescent="0.25">
      <c r="A39" s="59"/>
      <c r="B39" s="59"/>
      <c r="C39" s="59"/>
      <c r="D39" s="59"/>
      <c r="E39" s="59"/>
      <c r="F39" s="59"/>
      <c r="G39" s="59"/>
      <c r="H39" s="59"/>
      <c r="I39" s="59"/>
      <c r="J39" s="59"/>
      <c r="K39" s="182"/>
    </row>
    <row r="40" spans="1:26" x14ac:dyDescent="0.25">
      <c r="A40" s="59"/>
      <c r="B40" s="59"/>
      <c r="C40" s="59"/>
      <c r="D40" s="59"/>
      <c r="E40" s="59"/>
      <c r="F40" s="59"/>
      <c r="G40" s="59"/>
      <c r="H40" s="59"/>
      <c r="I40" s="59"/>
      <c r="J40" s="59"/>
      <c r="K40" s="182"/>
    </row>
    <row r="41" spans="1:26" x14ac:dyDescent="0.25">
      <c r="A41" s="59"/>
      <c r="B41" s="59"/>
      <c r="C41" s="59"/>
      <c r="D41" s="59"/>
      <c r="E41" s="59"/>
      <c r="F41" s="59"/>
      <c r="G41" s="59"/>
      <c r="H41" s="59"/>
      <c r="I41" s="59"/>
      <c r="J41" s="59"/>
      <c r="K41" s="182"/>
    </row>
    <row r="42" spans="1:26" x14ac:dyDescent="0.25">
      <c r="A42" s="59"/>
      <c r="B42" s="59"/>
      <c r="C42" s="59"/>
      <c r="D42" s="59"/>
      <c r="E42" s="59"/>
      <c r="F42" s="59"/>
      <c r="G42" s="59"/>
      <c r="H42" s="59"/>
      <c r="I42" s="59"/>
      <c r="J42" s="59"/>
      <c r="K42" s="182"/>
    </row>
    <row r="43" spans="1:26" x14ac:dyDescent="0.25">
      <c r="A43" s="59"/>
      <c r="B43" s="59"/>
      <c r="C43" s="59"/>
      <c r="D43" s="59"/>
      <c r="E43" s="59"/>
      <c r="F43" s="59"/>
      <c r="G43" s="59"/>
      <c r="H43" s="59"/>
      <c r="I43" s="59"/>
      <c r="J43" s="59"/>
      <c r="K43" s="182"/>
    </row>
    <row r="44" spans="1:26" x14ac:dyDescent="0.25">
      <c r="A44" s="59"/>
      <c r="B44" s="59"/>
      <c r="C44" s="59"/>
      <c r="D44" s="59"/>
      <c r="E44" s="59"/>
      <c r="F44" s="59"/>
      <c r="G44" s="59"/>
      <c r="H44" s="59"/>
      <c r="I44" s="59"/>
      <c r="J44" s="59"/>
      <c r="K44" s="182"/>
    </row>
    <row r="45" spans="1:26" x14ac:dyDescent="0.25">
      <c r="A45" s="59"/>
      <c r="B45" s="59"/>
      <c r="C45" s="59"/>
      <c r="D45" s="59"/>
      <c r="E45" s="59"/>
      <c r="F45" s="59"/>
      <c r="G45" s="59"/>
      <c r="H45" s="59"/>
      <c r="I45" s="59"/>
      <c r="J45" s="59"/>
      <c r="K45" s="182"/>
    </row>
    <row r="46" spans="1:26" x14ac:dyDescent="0.25">
      <c r="A46" s="59"/>
      <c r="B46" s="59"/>
      <c r="C46" s="59"/>
      <c r="D46" s="59"/>
      <c r="E46" s="59"/>
      <c r="F46" s="59"/>
      <c r="G46" s="59"/>
      <c r="H46" s="59"/>
      <c r="I46" s="59"/>
      <c r="J46" s="59"/>
      <c r="K46" s="182"/>
    </row>
    <row r="47" spans="1:26" x14ac:dyDescent="0.25">
      <c r="A47" s="59"/>
      <c r="B47" s="59"/>
      <c r="C47" s="59"/>
      <c r="D47" s="59"/>
      <c r="E47" s="59"/>
      <c r="F47" s="59"/>
      <c r="G47" s="59"/>
      <c r="H47" s="59"/>
      <c r="I47" s="59"/>
      <c r="J47" s="59"/>
      <c r="K47" s="182"/>
    </row>
    <row r="48" spans="1:26" x14ac:dyDescent="0.25">
      <c r="A48" s="59"/>
      <c r="B48" s="59"/>
      <c r="C48" s="59"/>
      <c r="D48" s="59"/>
      <c r="E48" s="59"/>
      <c r="F48" s="59"/>
      <c r="G48" s="59"/>
      <c r="H48" s="59"/>
      <c r="I48" s="59"/>
      <c r="J48" s="59"/>
      <c r="K48" s="182"/>
    </row>
    <row r="49" spans="1:11" x14ac:dyDescent="0.25">
      <c r="A49" s="59"/>
      <c r="B49" s="59"/>
      <c r="C49" s="59"/>
      <c r="D49" s="59"/>
      <c r="E49" s="59"/>
      <c r="F49" s="59"/>
      <c r="G49" s="59"/>
      <c r="H49" s="59"/>
      <c r="I49" s="59"/>
      <c r="J49" s="59"/>
      <c r="K49" s="182"/>
    </row>
    <row r="50" spans="1:11" x14ac:dyDescent="0.25">
      <c r="A50" s="59"/>
      <c r="B50" s="59"/>
      <c r="C50" s="59"/>
      <c r="D50" s="59"/>
      <c r="E50" s="59"/>
      <c r="F50" s="59"/>
      <c r="G50" s="59"/>
      <c r="H50" s="59"/>
      <c r="I50" s="59"/>
      <c r="J50" s="59"/>
      <c r="K50" s="182"/>
    </row>
    <row r="51" spans="1:11" x14ac:dyDescent="0.25">
      <c r="A51" s="59"/>
      <c r="B51" s="59"/>
      <c r="C51" s="59"/>
      <c r="D51" s="59"/>
      <c r="E51" s="59"/>
      <c r="F51" s="59"/>
      <c r="G51" s="59"/>
      <c r="H51" s="59"/>
      <c r="I51" s="59"/>
      <c r="J51" s="59"/>
      <c r="K51" s="182"/>
    </row>
    <row r="52" spans="1:11" x14ac:dyDescent="0.25">
      <c r="A52" s="59"/>
      <c r="B52" s="59"/>
      <c r="C52" s="59"/>
      <c r="D52" s="59"/>
      <c r="E52" s="59"/>
      <c r="F52" s="59"/>
      <c r="G52" s="59"/>
      <c r="H52" s="59"/>
      <c r="I52" s="59"/>
      <c r="J52" s="59"/>
      <c r="K52" s="182"/>
    </row>
    <row r="53" spans="1:11" x14ac:dyDescent="0.25">
      <c r="A53" s="59"/>
      <c r="B53" s="59"/>
      <c r="C53" s="59"/>
      <c r="D53" s="59"/>
      <c r="E53" s="59"/>
      <c r="F53" s="59"/>
      <c r="G53" s="59"/>
      <c r="H53" s="59"/>
      <c r="I53" s="59"/>
      <c r="J53" s="59"/>
      <c r="K53" s="182"/>
    </row>
    <row r="54" spans="1:11" x14ac:dyDescent="0.25">
      <c r="A54" s="59"/>
      <c r="B54" s="59"/>
      <c r="C54" s="59"/>
      <c r="D54" s="59"/>
      <c r="E54" s="59"/>
      <c r="F54" s="59"/>
      <c r="G54" s="59"/>
      <c r="H54" s="59"/>
      <c r="I54" s="59"/>
      <c r="J54" s="59"/>
      <c r="K54" s="182"/>
    </row>
    <row r="55" spans="1:11" x14ac:dyDescent="0.25">
      <c r="A55" s="59"/>
      <c r="B55" s="59"/>
      <c r="C55" s="59"/>
      <c r="D55" s="59"/>
      <c r="E55" s="59"/>
      <c r="F55" s="59"/>
      <c r="G55" s="59"/>
      <c r="H55" s="59"/>
      <c r="I55" s="59"/>
      <c r="J55" s="59"/>
      <c r="K55" s="182"/>
    </row>
    <row r="56" spans="1:11" x14ac:dyDescent="0.25">
      <c r="A56" s="59"/>
      <c r="B56" s="59"/>
      <c r="C56" s="59"/>
      <c r="D56" s="59"/>
      <c r="E56" s="59"/>
      <c r="F56" s="59"/>
      <c r="G56" s="59"/>
      <c r="H56" s="59"/>
      <c r="I56" s="59"/>
      <c r="J56" s="59"/>
      <c r="K56" s="182"/>
    </row>
    <row r="57" spans="1:11" x14ac:dyDescent="0.25">
      <c r="A57" s="59"/>
      <c r="B57" s="59"/>
      <c r="C57" s="59"/>
      <c r="D57" s="59"/>
      <c r="E57" s="59"/>
      <c r="F57" s="59"/>
      <c r="G57" s="59"/>
      <c r="H57" s="59"/>
      <c r="I57" s="59"/>
      <c r="J57" s="59"/>
      <c r="K57" s="182"/>
    </row>
    <row r="58" spans="1:11" x14ac:dyDescent="0.25">
      <c r="A58" s="59"/>
      <c r="B58" s="59"/>
      <c r="C58" s="59"/>
      <c r="D58" s="59"/>
      <c r="E58" s="59"/>
      <c r="F58" s="59"/>
      <c r="G58" s="59"/>
      <c r="H58" s="59"/>
      <c r="I58" s="59"/>
      <c r="J58" s="59"/>
      <c r="K58" s="182"/>
    </row>
    <row r="59" spans="1:11" x14ac:dyDescent="0.25">
      <c r="A59" s="59"/>
      <c r="B59" s="59"/>
      <c r="C59" s="59"/>
      <c r="D59" s="59"/>
      <c r="E59" s="59"/>
      <c r="F59" s="59"/>
      <c r="G59" s="59"/>
      <c r="H59" s="59"/>
      <c r="I59" s="59"/>
      <c r="J59" s="59"/>
      <c r="K59" s="182"/>
    </row>
    <row r="60" spans="1:11" x14ac:dyDescent="0.25">
      <c r="A60" s="59"/>
      <c r="B60" s="59"/>
      <c r="C60" s="59"/>
      <c r="D60" s="59"/>
      <c r="E60" s="59"/>
      <c r="F60" s="59"/>
      <c r="G60" s="59"/>
      <c r="H60" s="59"/>
      <c r="I60" s="59"/>
      <c r="J60" s="59"/>
      <c r="K60" s="182"/>
    </row>
    <row r="61" spans="1:11" x14ac:dyDescent="0.25">
      <c r="A61" s="59"/>
      <c r="B61" s="59"/>
      <c r="C61" s="59"/>
      <c r="D61" s="59"/>
      <c r="E61" s="59"/>
      <c r="F61" s="59"/>
      <c r="G61" s="59"/>
      <c r="H61" s="59"/>
      <c r="I61" s="59"/>
      <c r="J61" s="59"/>
      <c r="K61" s="182"/>
    </row>
    <row r="62" spans="1:11" x14ac:dyDescent="0.25">
      <c r="A62" s="59"/>
      <c r="B62" s="59"/>
      <c r="C62" s="59"/>
      <c r="D62" s="59"/>
      <c r="E62" s="59"/>
      <c r="F62" s="59"/>
      <c r="G62" s="59"/>
      <c r="H62" s="59"/>
      <c r="I62" s="59"/>
      <c r="J62" s="59"/>
      <c r="K62" s="182"/>
    </row>
    <row r="63" spans="1:11" x14ac:dyDescent="0.25">
      <c r="A63" s="59"/>
      <c r="B63" s="59"/>
      <c r="C63" s="59"/>
      <c r="D63" s="59"/>
      <c r="E63" s="59"/>
      <c r="F63" s="59"/>
      <c r="G63" s="59"/>
      <c r="H63" s="59"/>
      <c r="I63" s="59"/>
      <c r="J63" s="59"/>
      <c r="K63" s="182"/>
    </row>
    <row r="64" spans="1:11" x14ac:dyDescent="0.25">
      <c r="A64" s="59"/>
      <c r="B64" s="59"/>
      <c r="C64" s="59"/>
      <c r="D64" s="59"/>
      <c r="E64" s="59"/>
      <c r="F64" s="59"/>
      <c r="G64" s="59"/>
      <c r="H64" s="59"/>
      <c r="I64" s="59"/>
      <c r="J64" s="59"/>
      <c r="K64" s="182"/>
    </row>
    <row r="65" spans="1:11" x14ac:dyDescent="0.25">
      <c r="A65" s="59"/>
      <c r="B65" s="59"/>
      <c r="C65" s="59"/>
      <c r="D65" s="59"/>
      <c r="E65" s="59"/>
      <c r="F65" s="59"/>
      <c r="G65" s="59"/>
      <c r="H65" s="59"/>
      <c r="I65" s="59"/>
      <c r="J65" s="59"/>
      <c r="K65" s="182"/>
    </row>
    <row r="66" spans="1:11" x14ac:dyDescent="0.25">
      <c r="A66" s="59"/>
      <c r="B66" s="59"/>
      <c r="C66" s="59"/>
      <c r="D66" s="59"/>
      <c r="E66" s="59"/>
      <c r="F66" s="59"/>
      <c r="G66" s="59"/>
      <c r="H66" s="59"/>
      <c r="I66" s="59"/>
      <c r="J66" s="59"/>
      <c r="K66" s="182"/>
    </row>
    <row r="67" spans="1:11" x14ac:dyDescent="0.25">
      <c r="A67" s="59"/>
      <c r="B67" s="59"/>
      <c r="C67" s="59"/>
      <c r="D67" s="59"/>
      <c r="E67" s="59"/>
      <c r="F67" s="59"/>
      <c r="G67" s="59"/>
      <c r="H67" s="59"/>
      <c r="I67" s="59"/>
      <c r="J67" s="59"/>
      <c r="K67" s="182"/>
    </row>
    <row r="68" spans="1:11" x14ac:dyDescent="0.25">
      <c r="A68" s="59"/>
      <c r="B68" s="59"/>
      <c r="C68" s="59"/>
      <c r="D68" s="59"/>
      <c r="E68" s="59"/>
      <c r="F68" s="59"/>
      <c r="G68" s="59"/>
      <c r="H68" s="59"/>
      <c r="I68" s="59"/>
      <c r="J68" s="59"/>
      <c r="K68" s="182"/>
    </row>
    <row r="69" spans="1:11" x14ac:dyDescent="0.25">
      <c r="A69" s="59"/>
      <c r="B69" s="59"/>
      <c r="C69" s="59"/>
      <c r="D69" s="59"/>
      <c r="E69" s="59"/>
      <c r="F69" s="59"/>
      <c r="G69" s="59"/>
      <c r="H69" s="59"/>
      <c r="I69" s="59"/>
      <c r="J69" s="59"/>
      <c r="K69" s="182"/>
    </row>
    <row r="70" spans="1:11" x14ac:dyDescent="0.25">
      <c r="A70" s="59"/>
      <c r="B70" s="59"/>
      <c r="C70" s="59"/>
      <c r="D70" s="59"/>
      <c r="E70" s="59"/>
      <c r="F70" s="59"/>
      <c r="G70" s="59"/>
      <c r="H70" s="59"/>
      <c r="I70" s="59"/>
      <c r="J70" s="59"/>
      <c r="K70" s="182"/>
    </row>
    <row r="71" spans="1:11" x14ac:dyDescent="0.25">
      <c r="A71" s="59"/>
      <c r="B71" s="59"/>
      <c r="C71" s="59"/>
      <c r="D71" s="59"/>
      <c r="E71" s="59"/>
      <c r="F71" s="59"/>
      <c r="G71" s="59"/>
      <c r="H71" s="59"/>
      <c r="I71" s="59"/>
      <c r="J71" s="59"/>
      <c r="K71" s="182"/>
    </row>
    <row r="72" spans="1:11" x14ac:dyDescent="0.25">
      <c r="A72" s="59"/>
      <c r="B72" s="59"/>
      <c r="C72" s="59"/>
      <c r="D72" s="59"/>
      <c r="E72" s="59"/>
      <c r="F72" s="59"/>
      <c r="G72" s="59"/>
      <c r="H72" s="59"/>
      <c r="I72" s="59"/>
      <c r="J72" s="59"/>
      <c r="K72" s="182"/>
    </row>
    <row r="73" spans="1:11" x14ac:dyDescent="0.25">
      <c r="A73" s="59"/>
      <c r="B73" s="59"/>
      <c r="C73" s="59"/>
      <c r="D73" s="59"/>
      <c r="E73" s="59"/>
      <c r="F73" s="59"/>
      <c r="G73" s="59"/>
      <c r="H73" s="59"/>
      <c r="I73" s="59"/>
      <c r="J73" s="59"/>
      <c r="K73" s="182"/>
    </row>
    <row r="74" spans="1:11" x14ac:dyDescent="0.25">
      <c r="A74" s="59"/>
      <c r="B74" s="59"/>
      <c r="C74" s="59"/>
      <c r="D74" s="59"/>
      <c r="E74" s="59"/>
      <c r="F74" s="59"/>
      <c r="G74" s="59"/>
      <c r="H74" s="59"/>
      <c r="I74" s="59"/>
      <c r="J74" s="59"/>
      <c r="K74" s="182"/>
    </row>
    <row r="75" spans="1:11" x14ac:dyDescent="0.25">
      <c r="A75" s="59"/>
      <c r="B75" s="59"/>
      <c r="C75" s="59"/>
      <c r="D75" s="59"/>
      <c r="E75" s="59"/>
      <c r="F75" s="59"/>
      <c r="G75" s="59"/>
      <c r="H75" s="59"/>
      <c r="I75" s="59"/>
      <c r="J75" s="59"/>
      <c r="K75" s="182"/>
    </row>
    <row r="76" spans="1:11" x14ac:dyDescent="0.25">
      <c r="A76" s="59"/>
      <c r="B76" s="59"/>
      <c r="C76" s="59"/>
      <c r="D76" s="59"/>
      <c r="E76" s="59"/>
      <c r="F76" s="59"/>
      <c r="G76" s="59"/>
      <c r="H76" s="59"/>
      <c r="I76" s="59"/>
      <c r="J76" s="59"/>
      <c r="K76" s="182"/>
    </row>
    <row r="77" spans="1:11" x14ac:dyDescent="0.25">
      <c r="A77" s="59"/>
      <c r="B77" s="59"/>
      <c r="C77" s="59"/>
      <c r="D77" s="59"/>
      <c r="E77" s="59"/>
      <c r="F77" s="59"/>
      <c r="G77" s="59"/>
      <c r="H77" s="59"/>
      <c r="I77" s="59"/>
      <c r="J77" s="59"/>
      <c r="K77" s="182"/>
    </row>
    <row r="78" spans="1:11" x14ac:dyDescent="0.25">
      <c r="A78" s="59"/>
      <c r="B78" s="59"/>
      <c r="C78" s="59"/>
      <c r="D78" s="59"/>
      <c r="E78" s="59"/>
      <c r="F78" s="59"/>
      <c r="G78" s="59"/>
      <c r="H78" s="59"/>
      <c r="I78" s="59"/>
      <c r="J78" s="59"/>
      <c r="K78" s="182"/>
    </row>
    <row r="79" spans="1:11" x14ac:dyDescent="0.25">
      <c r="A79" s="59"/>
      <c r="B79" s="59"/>
      <c r="C79" s="59"/>
      <c r="D79" s="59"/>
      <c r="E79" s="59"/>
      <c r="F79" s="59"/>
      <c r="G79" s="59"/>
      <c r="H79" s="59"/>
      <c r="I79" s="59"/>
      <c r="J79" s="59"/>
      <c r="K79" s="182"/>
    </row>
    <row r="80" spans="1:11" x14ac:dyDescent="0.25">
      <c r="A80" s="59"/>
      <c r="B80" s="59"/>
      <c r="C80" s="59"/>
      <c r="D80" s="59"/>
      <c r="E80" s="59"/>
      <c r="F80" s="59"/>
      <c r="G80" s="59"/>
      <c r="H80" s="59"/>
      <c r="I80" s="59"/>
      <c r="J80" s="59"/>
      <c r="K80" s="182"/>
    </row>
    <row r="81" spans="1:11" x14ac:dyDescent="0.25">
      <c r="A81" s="59"/>
      <c r="B81" s="59"/>
      <c r="C81" s="59"/>
      <c r="D81" s="59"/>
      <c r="E81" s="59"/>
      <c r="F81" s="59"/>
      <c r="G81" s="59"/>
      <c r="H81" s="59"/>
      <c r="I81" s="59"/>
      <c r="J81" s="59"/>
      <c r="K81" s="182"/>
    </row>
    <row r="82" spans="1:11" x14ac:dyDescent="0.25">
      <c r="A82" s="59"/>
      <c r="B82" s="59"/>
      <c r="C82" s="59"/>
      <c r="D82" s="59"/>
      <c r="E82" s="59"/>
      <c r="F82" s="59"/>
      <c r="G82" s="59"/>
      <c r="H82" s="59"/>
      <c r="I82" s="59"/>
      <c r="J82" s="59"/>
      <c r="K82" s="182"/>
    </row>
    <row r="83" spans="1:11" x14ac:dyDescent="0.25">
      <c r="A83" s="59"/>
      <c r="B83" s="59"/>
      <c r="C83" s="59"/>
      <c r="D83" s="59"/>
      <c r="E83" s="59"/>
      <c r="F83" s="59"/>
      <c r="G83" s="59"/>
      <c r="H83" s="59"/>
      <c r="I83" s="59"/>
      <c r="J83" s="59"/>
      <c r="K83" s="182"/>
    </row>
    <row r="84" spans="1:11" x14ac:dyDescent="0.25">
      <c r="A84" s="59"/>
      <c r="B84" s="59"/>
      <c r="C84" s="59"/>
      <c r="D84" s="59"/>
      <c r="E84" s="59"/>
      <c r="F84" s="59"/>
      <c r="G84" s="59"/>
      <c r="H84" s="59"/>
      <c r="I84" s="59"/>
      <c r="J84" s="59"/>
      <c r="K84" s="182"/>
    </row>
    <row r="85" spans="1:11" x14ac:dyDescent="0.25">
      <c r="A85" s="59"/>
      <c r="B85" s="59"/>
      <c r="C85" s="59"/>
      <c r="D85" s="59"/>
      <c r="E85" s="59"/>
      <c r="F85" s="59"/>
      <c r="G85" s="59"/>
      <c r="H85" s="59"/>
      <c r="I85" s="59"/>
      <c r="J85" s="59"/>
      <c r="K85" s="182"/>
    </row>
    <row r="86" spans="1:11" x14ac:dyDescent="0.25">
      <c r="A86" s="59"/>
      <c r="B86" s="59"/>
      <c r="C86" s="59"/>
      <c r="D86" s="59"/>
      <c r="E86" s="59"/>
      <c r="F86" s="59"/>
      <c r="G86" s="59"/>
      <c r="H86" s="59"/>
      <c r="I86" s="59"/>
      <c r="J86" s="59"/>
      <c r="K86" s="182"/>
    </row>
    <row r="87" spans="1:11" x14ac:dyDescent="0.25">
      <c r="A87" s="59"/>
      <c r="B87" s="59"/>
      <c r="C87" s="59"/>
      <c r="D87" s="59"/>
      <c r="E87" s="59"/>
      <c r="F87" s="59"/>
      <c r="G87" s="59"/>
      <c r="H87" s="59"/>
      <c r="I87" s="59"/>
      <c r="J87" s="59"/>
      <c r="K87" s="182"/>
    </row>
    <row r="88" spans="1:11" x14ac:dyDescent="0.25">
      <c r="A88" s="59"/>
      <c r="B88" s="59"/>
      <c r="C88" s="59"/>
      <c r="D88" s="59"/>
      <c r="E88" s="59"/>
      <c r="F88" s="59"/>
      <c r="G88" s="59"/>
      <c r="H88" s="59"/>
      <c r="I88" s="59"/>
      <c r="J88" s="59"/>
      <c r="K88" s="182"/>
    </row>
    <row r="89" spans="1:11" x14ac:dyDescent="0.25">
      <c r="A89" s="59"/>
      <c r="B89" s="59"/>
      <c r="C89" s="59"/>
      <c r="D89" s="59"/>
      <c r="E89" s="59"/>
      <c r="F89" s="59"/>
      <c r="G89" s="59"/>
      <c r="H89" s="59"/>
      <c r="I89" s="59"/>
      <c r="J89" s="59"/>
      <c r="K89" s="182"/>
    </row>
    <row r="90" spans="1:11" x14ac:dyDescent="0.25">
      <c r="A90" s="59"/>
      <c r="B90" s="59"/>
      <c r="C90" s="59"/>
      <c r="D90" s="59"/>
      <c r="E90" s="59"/>
      <c r="F90" s="59"/>
      <c r="G90" s="59"/>
      <c r="H90" s="59"/>
      <c r="I90" s="59"/>
      <c r="J90" s="59"/>
      <c r="K90" s="182"/>
    </row>
    <row r="91" spans="1:11" x14ac:dyDescent="0.25">
      <c r="A91" s="59"/>
      <c r="B91" s="59"/>
      <c r="C91" s="59"/>
      <c r="D91" s="59"/>
      <c r="E91" s="59"/>
      <c r="F91" s="59"/>
      <c r="G91" s="59"/>
      <c r="H91" s="59"/>
      <c r="I91" s="59"/>
      <c r="J91" s="59"/>
      <c r="K91" s="182"/>
    </row>
    <row r="92" spans="1:11" x14ac:dyDescent="0.25">
      <c r="A92" s="59"/>
      <c r="B92" s="59"/>
      <c r="C92" s="59"/>
      <c r="D92" s="59"/>
      <c r="E92" s="59"/>
      <c r="F92" s="59"/>
      <c r="G92" s="59"/>
      <c r="H92" s="59"/>
      <c r="I92" s="59"/>
      <c r="J92" s="59"/>
      <c r="K92" s="182"/>
    </row>
    <row r="93" spans="1:11" x14ac:dyDescent="0.25">
      <c r="A93" s="59"/>
      <c r="B93" s="59"/>
      <c r="C93" s="59"/>
      <c r="D93" s="59"/>
      <c r="E93" s="59"/>
      <c r="F93" s="59"/>
      <c r="G93" s="59"/>
      <c r="H93" s="59"/>
      <c r="I93" s="59"/>
      <c r="J93" s="59"/>
      <c r="K93" s="182"/>
    </row>
    <row r="94" spans="1:11" x14ac:dyDescent="0.25">
      <c r="A94" s="59"/>
      <c r="B94" s="59"/>
      <c r="C94" s="59"/>
      <c r="D94" s="59"/>
      <c r="E94" s="59"/>
      <c r="F94" s="59"/>
      <c r="G94" s="59"/>
      <c r="H94" s="59"/>
      <c r="I94" s="59"/>
      <c r="J94" s="59"/>
      <c r="K94" s="182"/>
    </row>
    <row r="95" spans="1:11" x14ac:dyDescent="0.25">
      <c r="A95" s="59"/>
      <c r="B95" s="59"/>
      <c r="C95" s="59"/>
      <c r="D95" s="59"/>
      <c r="E95" s="59"/>
      <c r="F95" s="59"/>
      <c r="G95" s="59"/>
      <c r="H95" s="59"/>
      <c r="I95" s="59"/>
      <c r="J95" s="59"/>
      <c r="K95" s="182"/>
    </row>
    <row r="96" spans="1:11" x14ac:dyDescent="0.25">
      <c r="A96" s="59"/>
      <c r="B96" s="59"/>
      <c r="C96" s="59"/>
      <c r="D96" s="59"/>
      <c r="E96" s="59"/>
      <c r="F96" s="59"/>
      <c r="G96" s="59"/>
      <c r="H96" s="59"/>
      <c r="I96" s="59"/>
      <c r="J96" s="59"/>
      <c r="K96" s="182"/>
    </row>
    <row r="97" spans="1:11" x14ac:dyDescent="0.25">
      <c r="A97" s="59"/>
      <c r="B97" s="59"/>
      <c r="C97" s="59"/>
      <c r="D97" s="59"/>
      <c r="E97" s="59"/>
      <c r="F97" s="59"/>
      <c r="G97" s="59"/>
      <c r="H97" s="59"/>
      <c r="I97" s="59"/>
      <c r="J97" s="59"/>
      <c r="K97" s="182"/>
    </row>
    <row r="98" spans="1:11" x14ac:dyDescent="0.25">
      <c r="A98" s="59"/>
      <c r="B98" s="59"/>
      <c r="C98" s="59"/>
      <c r="D98" s="59"/>
      <c r="E98" s="59"/>
      <c r="F98" s="59"/>
      <c r="G98" s="59"/>
      <c r="H98" s="59"/>
      <c r="I98" s="59"/>
      <c r="J98" s="59"/>
      <c r="K98" s="182"/>
    </row>
    <row r="99" spans="1:11" x14ac:dyDescent="0.25">
      <c r="A99" s="59"/>
      <c r="B99" s="59"/>
      <c r="C99" s="59"/>
      <c r="D99" s="59"/>
      <c r="E99" s="59"/>
      <c r="F99" s="59"/>
      <c r="G99" s="59"/>
      <c r="H99" s="59"/>
      <c r="I99" s="59"/>
      <c r="J99" s="59"/>
      <c r="K99" s="182"/>
    </row>
    <row r="100" spans="1:11" x14ac:dyDescent="0.25">
      <c r="A100" s="59"/>
      <c r="B100" s="59"/>
      <c r="C100" s="59"/>
      <c r="D100" s="59"/>
      <c r="E100" s="59"/>
      <c r="F100" s="59"/>
      <c r="G100" s="59"/>
      <c r="H100" s="59"/>
      <c r="I100" s="59"/>
      <c r="J100" s="59"/>
      <c r="K100" s="182"/>
    </row>
    <row r="101" spans="1:11" x14ac:dyDescent="0.25">
      <c r="A101" s="59"/>
      <c r="B101" s="59"/>
      <c r="C101" s="59"/>
      <c r="D101" s="59"/>
      <c r="E101" s="59"/>
      <c r="F101" s="59"/>
      <c r="G101" s="59"/>
      <c r="H101" s="59"/>
      <c r="I101" s="59"/>
      <c r="J101" s="59"/>
      <c r="K101" s="182"/>
    </row>
    <row r="102" spans="1:11" x14ac:dyDescent="0.25">
      <c r="A102" s="59"/>
      <c r="B102" s="59"/>
      <c r="C102" s="59"/>
      <c r="D102" s="59"/>
      <c r="E102" s="59"/>
      <c r="F102" s="59"/>
      <c r="G102" s="59"/>
      <c r="H102" s="59"/>
      <c r="I102" s="59"/>
      <c r="J102" s="59"/>
      <c r="K102" s="182"/>
    </row>
    <row r="103" spans="1:11" x14ac:dyDescent="0.25">
      <c r="A103" s="59"/>
      <c r="B103" s="59"/>
      <c r="C103" s="59"/>
      <c r="D103" s="59"/>
      <c r="E103" s="59"/>
      <c r="F103" s="59"/>
      <c r="G103" s="59"/>
      <c r="H103" s="59"/>
      <c r="I103" s="59"/>
      <c r="J103" s="59"/>
      <c r="K103" s="182"/>
    </row>
    <row r="104" spans="1:11" x14ac:dyDescent="0.25">
      <c r="A104" s="59"/>
      <c r="B104" s="59"/>
      <c r="C104" s="59"/>
      <c r="D104" s="59"/>
      <c r="E104" s="59"/>
      <c r="F104" s="59"/>
      <c r="G104" s="59"/>
      <c r="H104" s="59"/>
      <c r="I104" s="59"/>
      <c r="J104" s="59"/>
      <c r="K104" s="182"/>
    </row>
    <row r="105" spans="1:11" x14ac:dyDescent="0.25">
      <c r="A105" s="59"/>
      <c r="B105" s="59"/>
      <c r="C105" s="59"/>
      <c r="D105" s="59"/>
      <c r="E105" s="59"/>
      <c r="F105" s="59"/>
      <c r="G105" s="59"/>
      <c r="H105" s="59"/>
      <c r="I105" s="59"/>
      <c r="J105" s="59"/>
      <c r="K105" s="182"/>
    </row>
    <row r="106" spans="1:11" x14ac:dyDescent="0.25">
      <c r="A106" s="59"/>
      <c r="B106" s="59"/>
      <c r="C106" s="59"/>
      <c r="D106" s="59"/>
      <c r="E106" s="59"/>
      <c r="F106" s="59"/>
      <c r="G106" s="59"/>
      <c r="H106" s="59"/>
      <c r="I106" s="59"/>
      <c r="J106" s="59"/>
      <c r="K106" s="182"/>
    </row>
    <row r="107" spans="1:11" x14ac:dyDescent="0.25">
      <c r="A107" s="59"/>
      <c r="B107" s="59"/>
      <c r="C107" s="59"/>
      <c r="D107" s="59"/>
      <c r="E107" s="59"/>
      <c r="F107" s="59"/>
      <c r="G107" s="59"/>
      <c r="H107" s="59"/>
      <c r="I107" s="59"/>
      <c r="J107" s="59"/>
      <c r="K107" s="182"/>
    </row>
    <row r="108" spans="1:11" x14ac:dyDescent="0.25">
      <c r="A108" s="59"/>
      <c r="B108" s="59"/>
      <c r="C108" s="59"/>
      <c r="D108" s="59"/>
      <c r="E108" s="59"/>
      <c r="F108" s="59"/>
      <c r="G108" s="59"/>
      <c r="H108" s="59"/>
      <c r="I108" s="59"/>
      <c r="J108" s="59"/>
      <c r="K108" s="182"/>
    </row>
    <row r="109" spans="1:11" x14ac:dyDescent="0.25">
      <c r="A109" s="59"/>
      <c r="B109" s="59"/>
      <c r="C109" s="59"/>
      <c r="D109" s="59"/>
      <c r="E109" s="59"/>
      <c r="F109" s="59"/>
      <c r="G109" s="59"/>
      <c r="H109" s="59"/>
      <c r="I109" s="59"/>
      <c r="J109" s="59"/>
      <c r="K109" s="182"/>
    </row>
    <row r="110" spans="1:11" x14ac:dyDescent="0.25">
      <c r="A110" s="59"/>
      <c r="B110" s="59"/>
      <c r="C110" s="59"/>
      <c r="D110" s="59"/>
      <c r="E110" s="59"/>
      <c r="F110" s="59"/>
      <c r="G110" s="59"/>
      <c r="H110" s="59"/>
      <c r="I110" s="59"/>
      <c r="J110" s="59"/>
      <c r="K110" s="182"/>
    </row>
    <row r="111" spans="1:11" x14ac:dyDescent="0.25">
      <c r="A111" s="59"/>
      <c r="B111" s="59"/>
      <c r="C111" s="59"/>
      <c r="D111" s="59"/>
      <c r="E111" s="59"/>
      <c r="F111" s="59"/>
      <c r="G111" s="59"/>
      <c r="H111" s="59"/>
      <c r="I111" s="59"/>
      <c r="J111" s="59"/>
      <c r="K111" s="182"/>
    </row>
    <row r="112" spans="1:11" x14ac:dyDescent="0.25">
      <c r="A112" s="59"/>
      <c r="B112" s="59"/>
      <c r="C112" s="59"/>
      <c r="D112" s="59"/>
      <c r="E112" s="59"/>
      <c r="F112" s="59"/>
      <c r="G112" s="59"/>
      <c r="H112" s="59"/>
      <c r="I112" s="59"/>
      <c r="J112" s="59"/>
      <c r="K112" s="182"/>
    </row>
    <row r="113" spans="1:11" x14ac:dyDescent="0.25">
      <c r="A113" s="59"/>
      <c r="B113" s="59"/>
      <c r="C113" s="59"/>
      <c r="D113" s="59"/>
      <c r="E113" s="59"/>
      <c r="F113" s="59"/>
      <c r="G113" s="59"/>
      <c r="H113" s="59"/>
      <c r="I113" s="59"/>
      <c r="J113" s="59"/>
      <c r="K113" s="182"/>
    </row>
    <row r="114" spans="1:11" x14ac:dyDescent="0.25">
      <c r="A114" s="59"/>
      <c r="B114" s="59"/>
      <c r="C114" s="59"/>
      <c r="D114" s="59"/>
      <c r="E114" s="59"/>
      <c r="F114" s="59"/>
      <c r="G114" s="59"/>
      <c r="H114" s="59"/>
      <c r="I114" s="59"/>
      <c r="J114" s="59"/>
      <c r="K114" s="182"/>
    </row>
    <row r="115" spans="1:11" x14ac:dyDescent="0.25">
      <c r="A115" s="59"/>
      <c r="B115" s="59"/>
      <c r="C115" s="59"/>
      <c r="D115" s="59"/>
      <c r="E115" s="59"/>
      <c r="F115" s="59"/>
      <c r="G115" s="59"/>
      <c r="H115" s="59"/>
      <c r="I115" s="59"/>
      <c r="J115" s="59"/>
      <c r="K115" s="182"/>
    </row>
    <row r="116" spans="1:11" x14ac:dyDescent="0.25">
      <c r="A116" s="59"/>
      <c r="B116" s="59"/>
      <c r="C116" s="59"/>
      <c r="D116" s="59"/>
      <c r="E116" s="59"/>
      <c r="F116" s="59"/>
      <c r="G116" s="59"/>
      <c r="H116" s="59"/>
      <c r="I116" s="59"/>
      <c r="J116" s="59"/>
      <c r="K116" s="182"/>
    </row>
    <row r="117" spans="1:11" x14ac:dyDescent="0.25">
      <c r="A117" s="59"/>
      <c r="B117" s="59"/>
      <c r="C117" s="59"/>
      <c r="D117" s="59"/>
      <c r="E117" s="59"/>
      <c r="F117" s="59"/>
      <c r="G117" s="59"/>
      <c r="H117" s="59"/>
      <c r="I117" s="59"/>
      <c r="J117" s="59"/>
      <c r="K117" s="182"/>
    </row>
    <row r="118" spans="1:11" x14ac:dyDescent="0.25">
      <c r="A118" s="59"/>
      <c r="B118" s="59"/>
      <c r="C118" s="59"/>
      <c r="D118" s="59"/>
      <c r="E118" s="59"/>
      <c r="F118" s="59"/>
      <c r="G118" s="59"/>
      <c r="H118" s="59"/>
      <c r="I118" s="59"/>
      <c r="J118" s="59"/>
      <c r="K118" s="182"/>
    </row>
    <row r="119" spans="1:11" x14ac:dyDescent="0.25">
      <c r="A119" s="59"/>
      <c r="B119" s="59"/>
      <c r="C119" s="59"/>
      <c r="D119" s="59"/>
      <c r="E119" s="59"/>
      <c r="F119" s="59"/>
      <c r="G119" s="59"/>
      <c r="H119" s="59"/>
      <c r="I119" s="59"/>
      <c r="J119" s="59"/>
      <c r="K119" s="182"/>
    </row>
    <row r="120" spans="1:11" x14ac:dyDescent="0.25">
      <c r="A120" s="59"/>
      <c r="B120" s="59"/>
      <c r="C120" s="59"/>
      <c r="D120" s="59"/>
      <c r="E120" s="59"/>
      <c r="F120" s="59"/>
      <c r="G120" s="59"/>
      <c r="H120" s="59"/>
      <c r="I120" s="59"/>
      <c r="J120" s="59"/>
      <c r="K120" s="182"/>
    </row>
    <row r="121" spans="1:11" x14ac:dyDescent="0.25">
      <c r="A121" s="59"/>
      <c r="B121" s="59"/>
      <c r="C121" s="59"/>
      <c r="D121" s="59"/>
      <c r="E121" s="59"/>
      <c r="F121" s="59"/>
      <c r="G121" s="59"/>
      <c r="H121" s="59"/>
      <c r="I121" s="59"/>
      <c r="J121" s="59"/>
      <c r="K121" s="182"/>
    </row>
    <row r="122" spans="1:11" x14ac:dyDescent="0.25">
      <c r="A122" s="59"/>
      <c r="B122" s="59"/>
      <c r="C122" s="59"/>
      <c r="D122" s="59"/>
      <c r="E122" s="59"/>
      <c r="F122" s="59"/>
      <c r="G122" s="59"/>
      <c r="H122" s="59"/>
      <c r="I122" s="59"/>
      <c r="J122" s="59"/>
      <c r="K122" s="182"/>
    </row>
    <row r="123" spans="1:11" x14ac:dyDescent="0.25">
      <c r="A123" s="59"/>
      <c r="B123" s="59"/>
      <c r="C123" s="59"/>
      <c r="D123" s="59"/>
      <c r="E123" s="59"/>
      <c r="F123" s="59"/>
      <c r="G123" s="59"/>
      <c r="H123" s="59"/>
      <c r="I123" s="59"/>
      <c r="J123" s="59"/>
      <c r="K123" s="182"/>
    </row>
    <row r="124" spans="1:11" x14ac:dyDescent="0.25">
      <c r="A124" s="59"/>
      <c r="B124" s="59"/>
      <c r="C124" s="59"/>
      <c r="D124" s="59"/>
      <c r="E124" s="59"/>
      <c r="F124" s="59"/>
      <c r="G124" s="59"/>
      <c r="H124" s="59"/>
      <c r="I124" s="59"/>
      <c r="J124" s="59"/>
      <c r="K124" s="182"/>
    </row>
    <row r="125" spans="1:11" x14ac:dyDescent="0.25">
      <c r="A125" s="59"/>
      <c r="B125" s="59"/>
      <c r="C125" s="59"/>
      <c r="D125" s="59"/>
      <c r="E125" s="59"/>
      <c r="F125" s="59"/>
      <c r="G125" s="59"/>
      <c r="H125" s="59"/>
      <c r="I125" s="59"/>
      <c r="J125" s="59"/>
      <c r="K125" s="182"/>
    </row>
    <row r="126" spans="1:11" x14ac:dyDescent="0.25">
      <c r="A126" s="59"/>
      <c r="B126" s="59"/>
      <c r="C126" s="59"/>
      <c r="D126" s="59"/>
      <c r="E126" s="59"/>
      <c r="F126" s="59"/>
      <c r="G126" s="59"/>
      <c r="H126" s="59"/>
      <c r="I126" s="59"/>
      <c r="J126" s="59"/>
      <c r="K126" s="182"/>
    </row>
    <row r="127" spans="1:11" x14ac:dyDescent="0.25">
      <c r="A127" s="59"/>
      <c r="B127" s="59"/>
      <c r="C127" s="59"/>
      <c r="D127" s="59"/>
      <c r="E127" s="59"/>
      <c r="F127" s="59"/>
      <c r="G127" s="59"/>
      <c r="H127" s="59"/>
      <c r="I127" s="59"/>
      <c r="J127" s="59"/>
      <c r="K127" s="182"/>
    </row>
    <row r="128" spans="1:11" x14ac:dyDescent="0.25">
      <c r="A128" s="59"/>
      <c r="B128" s="59"/>
      <c r="C128" s="59"/>
      <c r="D128" s="59"/>
      <c r="E128" s="59"/>
      <c r="F128" s="59"/>
      <c r="G128" s="59"/>
      <c r="H128" s="59"/>
      <c r="I128" s="59"/>
      <c r="J128" s="59"/>
      <c r="K128" s="182"/>
    </row>
    <row r="129" spans="1:11" x14ac:dyDescent="0.25">
      <c r="A129" s="59"/>
      <c r="B129" s="59"/>
      <c r="C129" s="59"/>
      <c r="D129" s="59"/>
      <c r="E129" s="59"/>
      <c r="F129" s="59"/>
      <c r="G129" s="59"/>
      <c r="H129" s="59"/>
      <c r="I129" s="59"/>
      <c r="J129" s="59"/>
      <c r="K129" s="182"/>
    </row>
    <row r="130" spans="1:11" x14ac:dyDescent="0.25">
      <c r="A130" s="59"/>
      <c r="B130" s="59"/>
      <c r="C130" s="59"/>
      <c r="D130" s="59"/>
      <c r="E130" s="59"/>
      <c r="F130" s="59"/>
      <c r="G130" s="59"/>
      <c r="H130" s="59"/>
      <c r="I130" s="59"/>
      <c r="J130" s="59"/>
      <c r="K130" s="182"/>
    </row>
    <row r="131" spans="1:11" x14ac:dyDescent="0.25">
      <c r="A131" s="59"/>
      <c r="B131" s="59"/>
      <c r="C131" s="59"/>
      <c r="D131" s="59"/>
      <c r="E131" s="59"/>
      <c r="F131" s="59"/>
      <c r="G131" s="59"/>
      <c r="H131" s="59"/>
      <c r="I131" s="59"/>
      <c r="J131" s="59"/>
      <c r="K131" s="182"/>
    </row>
    <row r="132" spans="1:11" x14ac:dyDescent="0.25">
      <c r="A132" s="59"/>
      <c r="B132" s="59"/>
      <c r="C132" s="59"/>
      <c r="D132" s="59"/>
      <c r="E132" s="59"/>
      <c r="F132" s="59"/>
      <c r="G132" s="59"/>
      <c r="H132" s="59"/>
      <c r="I132" s="59"/>
      <c r="J132" s="59"/>
      <c r="K132" s="182"/>
    </row>
    <row r="133" spans="1:11" x14ac:dyDescent="0.25">
      <c r="A133" s="59"/>
      <c r="B133" s="59"/>
      <c r="C133" s="59"/>
      <c r="D133" s="59"/>
      <c r="E133" s="59"/>
      <c r="F133" s="59"/>
      <c r="G133" s="59"/>
      <c r="H133" s="59"/>
      <c r="I133" s="59"/>
      <c r="J133" s="59"/>
      <c r="K133" s="182"/>
    </row>
    <row r="134" spans="1:11" x14ac:dyDescent="0.25">
      <c r="A134" s="59"/>
      <c r="B134" s="59"/>
      <c r="C134" s="59"/>
      <c r="D134" s="59"/>
      <c r="E134" s="59"/>
      <c r="F134" s="59"/>
      <c r="G134" s="59"/>
      <c r="H134" s="59"/>
      <c r="I134" s="59"/>
      <c r="J134" s="59"/>
      <c r="K134" s="182"/>
    </row>
    <row r="135" spans="1:11" x14ac:dyDescent="0.25">
      <c r="A135" s="59"/>
      <c r="B135" s="59"/>
      <c r="C135" s="59"/>
      <c r="D135" s="59"/>
      <c r="E135" s="59"/>
      <c r="F135" s="59"/>
      <c r="G135" s="59"/>
      <c r="H135" s="59"/>
      <c r="I135" s="59"/>
      <c r="J135" s="59"/>
      <c r="K135" s="182"/>
    </row>
    <row r="136" spans="1:11" x14ac:dyDescent="0.25">
      <c r="A136" s="59"/>
      <c r="B136" s="59"/>
      <c r="C136" s="59"/>
      <c r="D136" s="59"/>
      <c r="E136" s="59"/>
      <c r="F136" s="59"/>
      <c r="G136" s="59"/>
      <c r="H136" s="59"/>
      <c r="I136" s="59"/>
      <c r="J136" s="59"/>
      <c r="K136" s="182"/>
    </row>
    <row r="137" spans="1:11" x14ac:dyDescent="0.25">
      <c r="A137" s="59"/>
      <c r="B137" s="59"/>
      <c r="C137" s="59"/>
      <c r="D137" s="59"/>
      <c r="E137" s="59"/>
      <c r="F137" s="59"/>
      <c r="G137" s="59"/>
      <c r="H137" s="59"/>
      <c r="I137" s="59"/>
      <c r="J137" s="59"/>
      <c r="K137" s="182"/>
    </row>
  </sheetData>
  <mergeCells count="3">
    <mergeCell ref="A1:K1"/>
    <mergeCell ref="A2:K2"/>
    <mergeCell ref="A3:K3"/>
  </mergeCells>
  <conditionalFormatting sqref="D32:F33">
    <cfRule type="duplicateValues" dxfId="0" priority="1"/>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90799331-BA7C-4B86-8B2A-796FE2791830}">
          <x14:formula1>
            <xm:f>'\\10.1.18.189\Biblioteca\UNIDAD DE CONTROL Y GESTIÓN\PAC 2020\INSUMOS\HOSPITALARIO\[R02-CGC-001 Matriz de Requerimientos de Compra de Servicios v3.xlsx]2'!#REF!</xm:f>
          </x14:formula1>
          <xm:sqref>K23:K30</xm:sqref>
        </x14:dataValidation>
        <x14:dataValidation type="list" allowBlank="1" showInputMessage="1" showErrorMessage="1" xr:uid="{BC45E329-5856-4557-A5F3-794172749C34}">
          <x14:formula1>
            <xm:f>'C:\Users\IRODRI~1\AppData\Local\Temp\notesFFF692\[R03-CGC-002 Plan Anual de Compras SERVICIOS 2020.xlsx]2'!#REF!</xm:f>
          </x14:formula1>
          <xm:sqref>J5:J29 J31:J33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BDBF3-0B68-489B-B5D1-8B025391EE6C}">
  <dimension ref="A1:AA158"/>
  <sheetViews>
    <sheetView topLeftCell="A18" zoomScale="80" zoomScaleNormal="80" workbookViewId="0">
      <selection activeCell="A19" sqref="A19"/>
    </sheetView>
  </sheetViews>
  <sheetFormatPr baseColWidth="10" defaultRowHeight="15" x14ac:dyDescent="0.25"/>
  <cols>
    <col min="1" max="1" width="25.140625" style="1" customWidth="1"/>
    <col min="2" max="2" width="22.42578125" style="1" customWidth="1"/>
    <col min="3" max="3" width="24.140625" style="1" customWidth="1"/>
    <col min="4" max="4" width="33.85546875" style="1" customWidth="1"/>
    <col min="5" max="5" width="31.140625" style="133" customWidth="1"/>
    <col min="6" max="6" width="33.7109375" style="36" customWidth="1"/>
    <col min="7" max="7" width="13.85546875" style="37" customWidth="1"/>
    <col min="8" max="8" width="21.28515625" style="37" customWidth="1"/>
    <col min="9" max="9" width="24.7109375" style="38" customWidth="1"/>
    <col min="10" max="10" width="20.7109375" style="39" customWidth="1"/>
    <col min="11" max="12" width="18" style="39" customWidth="1"/>
    <col min="13" max="13" width="20.85546875" style="2" customWidth="1"/>
    <col min="14" max="16384" width="11.42578125" style="2"/>
  </cols>
  <sheetData>
    <row r="1" spans="1:27" x14ac:dyDescent="0.25">
      <c r="A1" s="148" t="s">
        <v>0</v>
      </c>
      <c r="B1" s="148"/>
      <c r="C1" s="148"/>
      <c r="D1" s="148"/>
      <c r="E1" s="148"/>
      <c r="F1" s="148"/>
      <c r="G1" s="148"/>
      <c r="H1" s="148"/>
      <c r="I1" s="148"/>
      <c r="J1" s="148"/>
      <c r="K1" s="148"/>
      <c r="L1" s="1"/>
    </row>
    <row r="2" spans="1:27" x14ac:dyDescent="0.25">
      <c r="A2" s="148" t="s">
        <v>1</v>
      </c>
      <c r="B2" s="148"/>
      <c r="C2" s="148"/>
      <c r="D2" s="148"/>
      <c r="E2" s="148"/>
      <c r="F2" s="148"/>
      <c r="G2" s="148"/>
      <c r="H2" s="148"/>
      <c r="I2" s="148"/>
      <c r="J2" s="148"/>
      <c r="K2" s="148"/>
      <c r="L2" s="1"/>
    </row>
    <row r="3" spans="1:27" ht="21.75" customHeight="1" x14ac:dyDescent="0.25">
      <c r="A3" s="148" t="s">
        <v>2</v>
      </c>
      <c r="B3" s="148"/>
      <c r="C3" s="148"/>
      <c r="D3" s="148"/>
      <c r="E3" s="148"/>
      <c r="F3" s="148"/>
      <c r="G3" s="148"/>
      <c r="H3" s="148"/>
      <c r="I3" s="148"/>
      <c r="J3" s="148"/>
      <c r="K3" s="148"/>
      <c r="L3" s="1"/>
    </row>
    <row r="4" spans="1:27" ht="81" customHeight="1" x14ac:dyDescent="0.25">
      <c r="A4" s="3" t="s">
        <v>3</v>
      </c>
      <c r="B4" s="3" t="s">
        <v>4</v>
      </c>
      <c r="C4" s="3" t="s">
        <v>5</v>
      </c>
      <c r="D4" s="3" t="s">
        <v>6</v>
      </c>
      <c r="E4" s="125" t="s">
        <v>7</v>
      </c>
      <c r="F4" s="4" t="s">
        <v>8</v>
      </c>
      <c r="G4" s="3" t="s">
        <v>9</v>
      </c>
      <c r="H4" s="3" t="s">
        <v>10</v>
      </c>
      <c r="I4" s="5" t="s">
        <v>11</v>
      </c>
      <c r="J4" s="6" t="s">
        <v>13</v>
      </c>
      <c r="K4" s="6" t="s">
        <v>14</v>
      </c>
      <c r="L4" s="6" t="s">
        <v>487</v>
      </c>
      <c r="M4" s="140" t="s">
        <v>534</v>
      </c>
      <c r="N4" s="140" t="s">
        <v>535</v>
      </c>
      <c r="O4" s="140" t="s">
        <v>536</v>
      </c>
      <c r="P4" s="141" t="s">
        <v>537</v>
      </c>
      <c r="Q4" s="140" t="s">
        <v>538</v>
      </c>
      <c r="R4" s="141" t="s">
        <v>539</v>
      </c>
      <c r="S4" s="140" t="s">
        <v>540</v>
      </c>
      <c r="T4" s="140" t="s">
        <v>541</v>
      </c>
      <c r="U4" s="140" t="s">
        <v>542</v>
      </c>
      <c r="V4" s="141" t="s">
        <v>543</v>
      </c>
      <c r="W4" s="140" t="s">
        <v>544</v>
      </c>
      <c r="X4" s="140" t="s">
        <v>545</v>
      </c>
      <c r="Y4" s="142" t="s">
        <v>546</v>
      </c>
      <c r="Z4" s="142" t="s">
        <v>547</v>
      </c>
      <c r="AA4" s="140" t="s">
        <v>548</v>
      </c>
    </row>
    <row r="5" spans="1:27" ht="84.75" customHeight="1" x14ac:dyDescent="0.25">
      <c r="A5" s="7" t="s">
        <v>15</v>
      </c>
      <c r="B5" s="7" t="s">
        <v>15</v>
      </c>
      <c r="C5" s="7" t="s">
        <v>16</v>
      </c>
      <c r="D5" s="7" t="s">
        <v>17</v>
      </c>
      <c r="E5" s="27" t="s">
        <v>18</v>
      </c>
      <c r="F5" s="8" t="s">
        <v>19</v>
      </c>
      <c r="G5" s="9">
        <v>1</v>
      </c>
      <c r="H5" s="10">
        <v>545000</v>
      </c>
      <c r="I5" s="10">
        <v>545000</v>
      </c>
      <c r="J5" s="11" t="s">
        <v>21</v>
      </c>
      <c r="K5" s="12" t="s">
        <v>22</v>
      </c>
      <c r="L5" s="12" t="s">
        <v>488</v>
      </c>
      <c r="M5" s="168"/>
      <c r="N5" s="168"/>
      <c r="O5" s="168"/>
      <c r="P5" s="168"/>
      <c r="Q5" s="168"/>
      <c r="R5" s="168"/>
      <c r="S5" s="168"/>
      <c r="T5" s="168"/>
      <c r="U5" s="168"/>
      <c r="V5" s="168"/>
      <c r="W5" s="168"/>
      <c r="X5" s="168"/>
      <c r="Y5" s="168"/>
      <c r="Z5" s="168"/>
    </row>
    <row r="6" spans="1:27" ht="113.25" customHeight="1" x14ac:dyDescent="0.25">
      <c r="A6" s="7" t="s">
        <v>23</v>
      </c>
      <c r="B6" s="7" t="s">
        <v>24</v>
      </c>
      <c r="C6" s="7" t="s">
        <v>16</v>
      </c>
      <c r="D6" s="7" t="s">
        <v>17</v>
      </c>
      <c r="E6" s="27" t="s">
        <v>18</v>
      </c>
      <c r="F6" s="8" t="s">
        <v>25</v>
      </c>
      <c r="G6" s="13">
        <v>1</v>
      </c>
      <c r="H6" s="10">
        <v>545000</v>
      </c>
      <c r="I6" s="10">
        <v>545000</v>
      </c>
      <c r="J6" s="11" t="s">
        <v>21</v>
      </c>
      <c r="K6" s="12" t="s">
        <v>22</v>
      </c>
      <c r="L6" s="12" t="s">
        <v>488</v>
      </c>
      <c r="M6" s="168"/>
      <c r="N6" s="168"/>
      <c r="O6" s="168"/>
      <c r="P6" s="168"/>
      <c r="Q6" s="168"/>
      <c r="R6" s="168"/>
      <c r="S6" s="168"/>
      <c r="T6" s="168"/>
      <c r="U6" s="168"/>
      <c r="V6" s="168"/>
      <c r="W6" s="168"/>
      <c r="X6" s="168"/>
      <c r="Y6" s="168"/>
      <c r="Z6" s="168"/>
    </row>
    <row r="7" spans="1:27" ht="99.75" customHeight="1" x14ac:dyDescent="0.25">
      <c r="A7" s="7" t="s">
        <v>26</v>
      </c>
      <c r="B7" s="7" t="s">
        <v>26</v>
      </c>
      <c r="C7" s="7" t="s">
        <v>16</v>
      </c>
      <c r="D7" s="7" t="s">
        <v>17</v>
      </c>
      <c r="E7" s="27" t="s">
        <v>27</v>
      </c>
      <c r="F7" s="8" t="s">
        <v>28</v>
      </c>
      <c r="G7" s="14">
        <v>1</v>
      </c>
      <c r="H7" s="10">
        <v>545000</v>
      </c>
      <c r="I7" s="10">
        <v>545000</v>
      </c>
      <c r="J7" s="11" t="s">
        <v>21</v>
      </c>
      <c r="K7" s="12" t="s">
        <v>22</v>
      </c>
      <c r="L7" s="12" t="s">
        <v>488</v>
      </c>
      <c r="M7" s="168"/>
      <c r="N7" s="168"/>
      <c r="O7" s="168"/>
      <c r="P7" s="168"/>
      <c r="Q7" s="168"/>
      <c r="R7" s="168"/>
      <c r="S7" s="168"/>
      <c r="T7" s="168"/>
      <c r="U7" s="168"/>
      <c r="V7" s="168"/>
      <c r="W7" s="168"/>
      <c r="X7" s="168"/>
      <c r="Y7" s="168"/>
      <c r="Z7" s="168"/>
    </row>
    <row r="8" spans="1:27" ht="196.5" customHeight="1" x14ac:dyDescent="0.25">
      <c r="A8" s="7" t="s">
        <v>29</v>
      </c>
      <c r="B8" s="7" t="s">
        <v>29</v>
      </c>
      <c r="C8" s="7" t="s">
        <v>16</v>
      </c>
      <c r="D8" s="7" t="s">
        <v>17</v>
      </c>
      <c r="E8" s="27" t="s">
        <v>18</v>
      </c>
      <c r="F8" s="8" t="s">
        <v>30</v>
      </c>
      <c r="G8" s="14">
        <v>3</v>
      </c>
      <c r="H8" s="10">
        <v>1635000</v>
      </c>
      <c r="I8" s="10">
        <v>1635000</v>
      </c>
      <c r="J8" s="11" t="s">
        <v>21</v>
      </c>
      <c r="K8" s="12" t="s">
        <v>22</v>
      </c>
      <c r="L8" s="12" t="s">
        <v>488</v>
      </c>
      <c r="M8" s="168"/>
      <c r="N8" s="168"/>
      <c r="O8" s="168"/>
      <c r="P8" s="168"/>
      <c r="Q8" s="168"/>
      <c r="R8" s="168"/>
      <c r="S8" s="168"/>
      <c r="T8" s="168"/>
      <c r="U8" s="168"/>
      <c r="V8" s="168"/>
      <c r="W8" s="168"/>
      <c r="X8" s="168"/>
      <c r="Y8" s="168"/>
      <c r="Z8" s="168"/>
    </row>
    <row r="9" spans="1:27" ht="195" x14ac:dyDescent="0.25">
      <c r="A9" s="7" t="s">
        <v>31</v>
      </c>
      <c r="B9" s="7" t="s">
        <v>31</v>
      </c>
      <c r="C9" s="7" t="s">
        <v>31</v>
      </c>
      <c r="D9" s="15" t="s">
        <v>32</v>
      </c>
      <c r="E9" s="126" t="s">
        <v>33</v>
      </c>
      <c r="F9" s="15" t="s">
        <v>34</v>
      </c>
      <c r="G9" s="17" t="s">
        <v>35</v>
      </c>
      <c r="H9" s="18">
        <v>638030000</v>
      </c>
      <c r="I9" s="18">
        <v>638030000</v>
      </c>
      <c r="J9" s="11" t="s">
        <v>21</v>
      </c>
      <c r="K9" s="12" t="s">
        <v>22</v>
      </c>
      <c r="L9" s="12" t="s">
        <v>488</v>
      </c>
      <c r="M9" s="168"/>
      <c r="N9" s="168"/>
      <c r="O9" s="168"/>
      <c r="P9" s="168"/>
      <c r="Q9" s="168"/>
      <c r="R9" s="168"/>
      <c r="S9" s="168"/>
      <c r="T9" s="168"/>
      <c r="U9" s="168"/>
      <c r="V9" s="168"/>
      <c r="W9" s="168"/>
      <c r="X9" s="168"/>
      <c r="Y9" s="168"/>
      <c r="Z9" s="168"/>
    </row>
    <row r="10" spans="1:27" ht="180" x14ac:dyDescent="0.25">
      <c r="A10" s="7" t="s">
        <v>31</v>
      </c>
      <c r="B10" s="7" t="s">
        <v>31</v>
      </c>
      <c r="C10" s="7" t="s">
        <v>31</v>
      </c>
      <c r="D10" s="15" t="s">
        <v>36</v>
      </c>
      <c r="E10" s="126" t="s">
        <v>37</v>
      </c>
      <c r="F10" s="15" t="s">
        <v>38</v>
      </c>
      <c r="G10" s="17" t="s">
        <v>35</v>
      </c>
      <c r="H10" s="18">
        <v>255775000</v>
      </c>
      <c r="I10" s="18">
        <v>255775000</v>
      </c>
      <c r="J10" s="11" t="s">
        <v>21</v>
      </c>
      <c r="K10" s="12" t="s">
        <v>22</v>
      </c>
      <c r="L10" s="12" t="s">
        <v>488</v>
      </c>
      <c r="M10" s="168"/>
      <c r="N10" s="168"/>
      <c r="O10" s="168"/>
      <c r="P10" s="168"/>
      <c r="Q10" s="168"/>
      <c r="R10" s="168"/>
      <c r="S10" s="168"/>
      <c r="T10" s="168"/>
      <c r="U10" s="168"/>
      <c r="V10" s="168"/>
      <c r="W10" s="168"/>
      <c r="X10" s="168"/>
      <c r="Y10" s="168"/>
      <c r="Z10" s="168"/>
    </row>
    <row r="11" spans="1:27" ht="195" x14ac:dyDescent="0.25">
      <c r="A11" s="7" t="s">
        <v>39</v>
      </c>
      <c r="B11" s="7" t="s">
        <v>40</v>
      </c>
      <c r="C11" s="7" t="s">
        <v>40</v>
      </c>
      <c r="D11" s="19" t="s">
        <v>41</v>
      </c>
      <c r="E11" s="127" t="s">
        <v>42</v>
      </c>
      <c r="F11" s="19" t="s">
        <v>43</v>
      </c>
      <c r="G11" s="20" t="s">
        <v>44</v>
      </c>
      <c r="H11" s="18">
        <v>24360000</v>
      </c>
      <c r="I11" s="18">
        <v>24360000</v>
      </c>
      <c r="J11" s="11" t="s">
        <v>21</v>
      </c>
      <c r="K11" s="12" t="s">
        <v>22</v>
      </c>
      <c r="L11" s="12" t="s">
        <v>488</v>
      </c>
      <c r="M11" s="168"/>
      <c r="N11" s="168"/>
      <c r="O11" s="168"/>
      <c r="P11" s="168"/>
      <c r="Q11" s="168"/>
      <c r="R11" s="168"/>
      <c r="S11" s="168"/>
      <c r="T11" s="168"/>
      <c r="U11" s="168"/>
      <c r="V11" s="168"/>
      <c r="W11" s="168"/>
      <c r="X11" s="168"/>
      <c r="Y11" s="168"/>
      <c r="Z11" s="168"/>
    </row>
    <row r="12" spans="1:27" ht="175.5" customHeight="1" x14ac:dyDescent="0.25">
      <c r="A12" s="7" t="s">
        <v>39</v>
      </c>
      <c r="B12" s="7" t="s">
        <v>40</v>
      </c>
      <c r="C12" s="7" t="s">
        <v>40</v>
      </c>
      <c r="D12" s="8" t="s">
        <v>45</v>
      </c>
      <c r="E12" s="128" t="s">
        <v>46</v>
      </c>
      <c r="F12" s="8" t="s">
        <v>47</v>
      </c>
      <c r="G12" s="20">
        <v>1</v>
      </c>
      <c r="H12" s="10">
        <v>7450000</v>
      </c>
      <c r="I12" s="10">
        <v>7450000</v>
      </c>
      <c r="J12" s="21" t="s">
        <v>48</v>
      </c>
      <c r="K12" s="21" t="s">
        <v>49</v>
      </c>
      <c r="L12" s="12" t="s">
        <v>488</v>
      </c>
      <c r="M12" s="168"/>
      <c r="N12" s="168"/>
      <c r="O12" s="168"/>
      <c r="P12" s="168"/>
      <c r="Q12" s="168"/>
      <c r="R12" s="168"/>
      <c r="S12" s="168"/>
      <c r="T12" s="168"/>
      <c r="U12" s="168"/>
      <c r="V12" s="168"/>
      <c r="W12" s="168"/>
      <c r="X12" s="168"/>
      <c r="Y12" s="168"/>
      <c r="Z12" s="168"/>
    </row>
    <row r="13" spans="1:27" ht="165" x14ac:dyDescent="0.25">
      <c r="A13" s="7" t="s">
        <v>39</v>
      </c>
      <c r="B13" s="7" t="s">
        <v>40</v>
      </c>
      <c r="C13" s="7" t="s">
        <v>40</v>
      </c>
      <c r="D13" s="8" t="s">
        <v>45</v>
      </c>
      <c r="E13" s="128" t="s">
        <v>50</v>
      </c>
      <c r="F13" s="8" t="s">
        <v>51</v>
      </c>
      <c r="G13" s="20">
        <v>1</v>
      </c>
      <c r="H13" s="10">
        <v>585000</v>
      </c>
      <c r="I13" s="10">
        <v>585000</v>
      </c>
      <c r="J13" s="21" t="s">
        <v>48</v>
      </c>
      <c r="K13" s="21" t="s">
        <v>49</v>
      </c>
      <c r="L13" s="12" t="s">
        <v>488</v>
      </c>
      <c r="M13" s="168"/>
      <c r="N13" s="168"/>
      <c r="O13" s="168"/>
      <c r="P13" s="168"/>
      <c r="Q13" s="168"/>
      <c r="R13" s="168"/>
      <c r="S13" s="168"/>
      <c r="T13" s="168"/>
      <c r="U13" s="168"/>
      <c r="V13" s="168"/>
      <c r="W13" s="168"/>
      <c r="X13" s="168"/>
      <c r="Y13" s="168"/>
      <c r="Z13" s="168"/>
    </row>
    <row r="14" spans="1:27" ht="165" x14ac:dyDescent="0.25">
      <c r="A14" s="7" t="s">
        <v>39</v>
      </c>
      <c r="B14" s="7" t="s">
        <v>40</v>
      </c>
      <c r="C14" s="7" t="s">
        <v>40</v>
      </c>
      <c r="D14" s="8" t="s">
        <v>45</v>
      </c>
      <c r="E14" s="127" t="s">
        <v>52</v>
      </c>
      <c r="F14" s="8" t="s">
        <v>51</v>
      </c>
      <c r="G14" s="20">
        <v>1</v>
      </c>
      <c r="H14" s="10">
        <v>10240000</v>
      </c>
      <c r="I14" s="10">
        <v>10240000</v>
      </c>
      <c r="J14" s="21" t="s">
        <v>48</v>
      </c>
      <c r="K14" s="21" t="s">
        <v>49</v>
      </c>
      <c r="L14" s="12" t="s">
        <v>488</v>
      </c>
      <c r="M14" s="168"/>
      <c r="N14" s="168"/>
      <c r="O14" s="168"/>
      <c r="P14" s="168"/>
      <c r="Q14" s="168"/>
      <c r="R14" s="168"/>
      <c r="S14" s="168"/>
      <c r="T14" s="168"/>
      <c r="U14" s="168"/>
      <c r="V14" s="168"/>
      <c r="W14" s="168"/>
      <c r="X14" s="168"/>
      <c r="Y14" s="168"/>
      <c r="Z14" s="168"/>
    </row>
    <row r="15" spans="1:27" ht="165" x14ac:dyDescent="0.25">
      <c r="A15" s="7" t="s">
        <v>39</v>
      </c>
      <c r="B15" s="7" t="s">
        <v>40</v>
      </c>
      <c r="C15" s="7" t="s">
        <v>40</v>
      </c>
      <c r="D15" s="8" t="s">
        <v>45</v>
      </c>
      <c r="E15" s="128" t="s">
        <v>53</v>
      </c>
      <c r="F15" s="8" t="s">
        <v>47</v>
      </c>
      <c r="G15" s="20">
        <v>1</v>
      </c>
      <c r="H15" s="10">
        <v>14435000</v>
      </c>
      <c r="I15" s="10">
        <v>14435000</v>
      </c>
      <c r="J15" s="21" t="s">
        <v>48</v>
      </c>
      <c r="K15" s="21" t="s">
        <v>49</v>
      </c>
      <c r="L15" s="12" t="s">
        <v>488</v>
      </c>
      <c r="M15" s="168"/>
      <c r="N15" s="168"/>
      <c r="O15" s="168"/>
      <c r="P15" s="168"/>
      <c r="Q15" s="168"/>
      <c r="R15" s="168"/>
      <c r="S15" s="168"/>
      <c r="T15" s="168"/>
      <c r="U15" s="168"/>
      <c r="V15" s="168"/>
      <c r="W15" s="168"/>
      <c r="X15" s="168"/>
      <c r="Y15" s="168"/>
      <c r="Z15" s="168"/>
    </row>
    <row r="16" spans="1:27" ht="165" x14ac:dyDescent="0.25">
      <c r="A16" s="7" t="s">
        <v>39</v>
      </c>
      <c r="B16" s="7" t="s">
        <v>40</v>
      </c>
      <c r="C16" s="7" t="s">
        <v>40</v>
      </c>
      <c r="D16" s="8" t="s">
        <v>45</v>
      </c>
      <c r="E16" s="128" t="s">
        <v>54</v>
      </c>
      <c r="F16" s="8" t="s">
        <v>47</v>
      </c>
      <c r="G16" s="20">
        <v>4</v>
      </c>
      <c r="H16" s="10">
        <v>250000</v>
      </c>
      <c r="I16" s="10">
        <v>250000</v>
      </c>
      <c r="J16" s="21" t="s">
        <v>48</v>
      </c>
      <c r="K16" s="21" t="s">
        <v>49</v>
      </c>
      <c r="L16" s="12" t="s">
        <v>488</v>
      </c>
      <c r="M16" s="168"/>
      <c r="N16" s="168"/>
      <c r="O16" s="168"/>
      <c r="P16" s="168"/>
      <c r="Q16" s="168"/>
      <c r="R16" s="168"/>
      <c r="S16" s="168"/>
      <c r="T16" s="168"/>
      <c r="U16" s="168"/>
      <c r="V16" s="168"/>
      <c r="W16" s="168"/>
      <c r="X16" s="168"/>
      <c r="Y16" s="168"/>
      <c r="Z16" s="168"/>
    </row>
    <row r="17" spans="1:26" ht="165" x14ac:dyDescent="0.25">
      <c r="A17" s="7" t="s">
        <v>39</v>
      </c>
      <c r="B17" s="7" t="s">
        <v>40</v>
      </c>
      <c r="C17" s="7" t="s">
        <v>40</v>
      </c>
      <c r="D17" s="8" t="s">
        <v>45</v>
      </c>
      <c r="E17" s="127" t="s">
        <v>55</v>
      </c>
      <c r="F17" s="8" t="s">
        <v>56</v>
      </c>
      <c r="G17" s="14">
        <v>1</v>
      </c>
      <c r="H17" s="10">
        <v>285000</v>
      </c>
      <c r="I17" s="10">
        <v>285000</v>
      </c>
      <c r="J17" s="21" t="s">
        <v>48</v>
      </c>
      <c r="K17" s="21" t="s">
        <v>49</v>
      </c>
      <c r="L17" s="12" t="s">
        <v>488</v>
      </c>
      <c r="M17" s="168"/>
      <c r="N17" s="168"/>
      <c r="O17" s="168"/>
      <c r="P17" s="168"/>
      <c r="Q17" s="168"/>
      <c r="R17" s="168"/>
      <c r="S17" s="168"/>
      <c r="T17" s="168"/>
      <c r="U17" s="168"/>
      <c r="V17" s="168"/>
      <c r="W17" s="168"/>
      <c r="X17" s="168"/>
      <c r="Y17" s="168"/>
      <c r="Z17" s="168"/>
    </row>
    <row r="18" spans="1:26" ht="165" x14ac:dyDescent="0.25">
      <c r="A18" s="7" t="s">
        <v>39</v>
      </c>
      <c r="B18" s="7" t="s">
        <v>40</v>
      </c>
      <c r="C18" s="7" t="s">
        <v>40</v>
      </c>
      <c r="D18" s="8" t="s">
        <v>45</v>
      </c>
      <c r="E18" s="128" t="s">
        <v>57</v>
      </c>
      <c r="F18" s="8" t="s">
        <v>51</v>
      </c>
      <c r="G18" s="14">
        <v>2</v>
      </c>
      <c r="H18" s="10">
        <v>95000</v>
      </c>
      <c r="I18" s="10">
        <v>95000</v>
      </c>
      <c r="J18" s="21" t="s">
        <v>48</v>
      </c>
      <c r="K18" s="21" t="s">
        <v>49</v>
      </c>
      <c r="L18" s="12" t="s">
        <v>488</v>
      </c>
      <c r="M18" s="168"/>
      <c r="N18" s="168"/>
      <c r="O18" s="168"/>
      <c r="P18" s="168"/>
      <c r="Q18" s="168"/>
      <c r="R18" s="168"/>
      <c r="S18" s="168"/>
      <c r="T18" s="168"/>
      <c r="U18" s="168"/>
      <c r="V18" s="168"/>
      <c r="W18" s="168"/>
      <c r="X18" s="168"/>
      <c r="Y18" s="168"/>
      <c r="Z18" s="168"/>
    </row>
    <row r="19" spans="1:26" s="1" customFormat="1" ht="165" x14ac:dyDescent="0.25">
      <c r="A19" s="7" t="s">
        <v>39</v>
      </c>
      <c r="B19" s="7" t="s">
        <v>40</v>
      </c>
      <c r="C19" s="7" t="s">
        <v>40</v>
      </c>
      <c r="D19" s="8" t="s">
        <v>45</v>
      </c>
      <c r="E19" s="128" t="s">
        <v>58</v>
      </c>
      <c r="F19" s="8" t="s">
        <v>51</v>
      </c>
      <c r="G19" s="14">
        <v>2</v>
      </c>
      <c r="H19" s="10">
        <v>135000</v>
      </c>
      <c r="I19" s="10">
        <v>135000</v>
      </c>
      <c r="J19" s="21" t="s">
        <v>48</v>
      </c>
      <c r="K19" s="21" t="s">
        <v>49</v>
      </c>
      <c r="L19" s="12" t="s">
        <v>488</v>
      </c>
      <c r="M19" s="168"/>
      <c r="N19" s="168"/>
      <c r="O19" s="168"/>
      <c r="P19" s="168"/>
      <c r="Q19" s="168"/>
      <c r="R19" s="168"/>
      <c r="S19" s="168"/>
      <c r="T19" s="168"/>
      <c r="U19" s="168"/>
      <c r="V19" s="168"/>
      <c r="W19" s="168"/>
      <c r="X19" s="168"/>
      <c r="Y19" s="168"/>
      <c r="Z19" s="168"/>
    </row>
    <row r="20" spans="1:26" s="1" customFormat="1" ht="165" x14ac:dyDescent="0.25">
      <c r="A20" s="7" t="s">
        <v>39</v>
      </c>
      <c r="B20" s="7" t="s">
        <v>40</v>
      </c>
      <c r="C20" s="7" t="s">
        <v>40</v>
      </c>
      <c r="D20" s="8" t="s">
        <v>45</v>
      </c>
      <c r="E20" s="128" t="s">
        <v>59</v>
      </c>
      <c r="F20" s="8" t="s">
        <v>51</v>
      </c>
      <c r="G20" s="14">
        <v>2</v>
      </c>
      <c r="H20" s="10">
        <v>90000</v>
      </c>
      <c r="I20" s="10">
        <v>90000</v>
      </c>
      <c r="J20" s="21" t="s">
        <v>48</v>
      </c>
      <c r="K20" s="21" t="s">
        <v>49</v>
      </c>
      <c r="L20" s="12" t="s">
        <v>488</v>
      </c>
      <c r="M20" s="168"/>
      <c r="N20" s="168"/>
      <c r="O20" s="168"/>
      <c r="P20" s="168"/>
      <c r="Q20" s="168"/>
      <c r="R20" s="168"/>
      <c r="S20" s="168"/>
      <c r="T20" s="168"/>
      <c r="U20" s="168"/>
      <c r="V20" s="168"/>
      <c r="W20" s="168"/>
      <c r="X20" s="168"/>
      <c r="Y20" s="168"/>
      <c r="Z20" s="168"/>
    </row>
    <row r="21" spans="1:26" s="1" customFormat="1" ht="177.75" customHeight="1" x14ac:dyDescent="0.25">
      <c r="A21" s="7" t="s">
        <v>39</v>
      </c>
      <c r="B21" s="7" t="s">
        <v>40</v>
      </c>
      <c r="C21" s="7" t="s">
        <v>40</v>
      </c>
      <c r="D21" s="8" t="s">
        <v>45</v>
      </c>
      <c r="E21" s="128" t="s">
        <v>60</v>
      </c>
      <c r="F21" s="8" t="s">
        <v>61</v>
      </c>
      <c r="G21" s="14">
        <v>1</v>
      </c>
      <c r="H21" s="10">
        <v>265000</v>
      </c>
      <c r="I21" s="10">
        <v>265000</v>
      </c>
      <c r="J21" s="21" t="s">
        <v>48</v>
      </c>
      <c r="K21" s="21" t="s">
        <v>49</v>
      </c>
      <c r="L21" s="12" t="s">
        <v>488</v>
      </c>
      <c r="M21" s="168"/>
      <c r="N21" s="168"/>
      <c r="O21" s="168"/>
      <c r="P21" s="168"/>
      <c r="Q21" s="168"/>
      <c r="R21" s="168"/>
      <c r="S21" s="168"/>
      <c r="T21" s="168"/>
      <c r="U21" s="168"/>
      <c r="V21" s="168"/>
      <c r="W21" s="168"/>
      <c r="X21" s="168"/>
      <c r="Y21" s="168"/>
      <c r="Z21" s="168"/>
    </row>
    <row r="22" spans="1:26" s="1" customFormat="1" ht="160.5" customHeight="1" x14ac:dyDescent="0.25">
      <c r="A22" s="7" t="s">
        <v>39</v>
      </c>
      <c r="B22" s="7" t="s">
        <v>16</v>
      </c>
      <c r="C22" s="7" t="s">
        <v>16</v>
      </c>
      <c r="D22" s="8" t="s">
        <v>62</v>
      </c>
      <c r="E22" s="127" t="s">
        <v>63</v>
      </c>
      <c r="F22" s="19" t="s">
        <v>64</v>
      </c>
      <c r="G22" s="22">
        <v>3</v>
      </c>
      <c r="H22" s="10">
        <v>85000</v>
      </c>
      <c r="I22" s="10">
        <v>85000</v>
      </c>
      <c r="J22" s="21" t="s">
        <v>48</v>
      </c>
      <c r="K22" s="21" t="s">
        <v>65</v>
      </c>
      <c r="L22" s="12" t="s">
        <v>488</v>
      </c>
      <c r="M22" s="168"/>
      <c r="N22" s="168"/>
      <c r="O22" s="168"/>
      <c r="P22" s="168"/>
      <c r="Q22" s="168"/>
      <c r="R22" s="168"/>
      <c r="S22" s="168"/>
      <c r="T22" s="168"/>
      <c r="U22" s="168"/>
      <c r="V22" s="168"/>
      <c r="W22" s="168"/>
      <c r="X22" s="168"/>
      <c r="Y22" s="168"/>
      <c r="Z22" s="168"/>
    </row>
    <row r="23" spans="1:26" s="1" customFormat="1" ht="300" x14ac:dyDescent="0.25">
      <c r="A23" s="7" t="s">
        <v>39</v>
      </c>
      <c r="B23" s="7" t="s">
        <v>16</v>
      </c>
      <c r="C23" s="7" t="s">
        <v>16</v>
      </c>
      <c r="D23" s="8" t="s">
        <v>62</v>
      </c>
      <c r="E23" s="127" t="s">
        <v>66</v>
      </c>
      <c r="F23" s="19" t="s">
        <v>67</v>
      </c>
      <c r="G23" s="22">
        <v>1</v>
      </c>
      <c r="H23" s="10">
        <v>10850000</v>
      </c>
      <c r="I23" s="10">
        <v>10850000</v>
      </c>
      <c r="J23" s="21" t="s">
        <v>48</v>
      </c>
      <c r="K23" s="21" t="s">
        <v>65</v>
      </c>
      <c r="L23" s="12" t="s">
        <v>488</v>
      </c>
      <c r="M23" s="168"/>
      <c r="N23" s="168"/>
      <c r="O23" s="168"/>
      <c r="P23" s="168"/>
      <c r="Q23" s="168"/>
      <c r="R23" s="168"/>
      <c r="S23" s="168"/>
      <c r="T23" s="168"/>
      <c r="U23" s="168"/>
      <c r="V23" s="168"/>
      <c r="W23" s="168"/>
      <c r="X23" s="168"/>
      <c r="Y23" s="168"/>
      <c r="Z23" s="168"/>
    </row>
    <row r="24" spans="1:26" s="1" customFormat="1" ht="225" x14ac:dyDescent="0.25">
      <c r="A24" s="7" t="s">
        <v>39</v>
      </c>
      <c r="B24" s="7" t="s">
        <v>16</v>
      </c>
      <c r="C24" s="7" t="s">
        <v>16</v>
      </c>
      <c r="D24" s="8" t="s">
        <v>62</v>
      </c>
      <c r="E24" s="127" t="s">
        <v>68</v>
      </c>
      <c r="F24" s="19" t="s">
        <v>69</v>
      </c>
      <c r="G24" s="22">
        <v>2</v>
      </c>
      <c r="H24" s="18">
        <v>2365000</v>
      </c>
      <c r="I24" s="18">
        <v>2365000</v>
      </c>
      <c r="J24" s="21" t="s">
        <v>48</v>
      </c>
      <c r="K24" s="21" t="s">
        <v>70</v>
      </c>
      <c r="L24" s="12" t="s">
        <v>488</v>
      </c>
      <c r="M24" s="168"/>
      <c r="N24" s="168"/>
      <c r="O24" s="168"/>
      <c r="P24" s="168"/>
      <c r="Q24" s="168"/>
      <c r="R24" s="168"/>
      <c r="S24" s="168"/>
      <c r="T24" s="168"/>
      <c r="U24" s="168"/>
      <c r="V24" s="168"/>
      <c r="W24" s="168"/>
      <c r="X24" s="168"/>
      <c r="Y24" s="168"/>
      <c r="Z24" s="168"/>
    </row>
    <row r="25" spans="1:26" s="1" customFormat="1" ht="153.75" customHeight="1" x14ac:dyDescent="0.25">
      <c r="A25" s="7" t="s">
        <v>39</v>
      </c>
      <c r="B25" s="7" t="s">
        <v>16</v>
      </c>
      <c r="C25" s="7" t="s">
        <v>16</v>
      </c>
      <c r="D25" s="8" t="s">
        <v>62</v>
      </c>
      <c r="E25" s="127" t="s">
        <v>71</v>
      </c>
      <c r="F25" s="19" t="s">
        <v>72</v>
      </c>
      <c r="G25" s="22">
        <v>2</v>
      </c>
      <c r="H25" s="18">
        <v>1495000</v>
      </c>
      <c r="I25" s="18">
        <v>1495000</v>
      </c>
      <c r="J25" s="21" t="s">
        <v>48</v>
      </c>
      <c r="K25" s="21" t="s">
        <v>70</v>
      </c>
      <c r="L25" s="12" t="s">
        <v>488</v>
      </c>
      <c r="M25" s="168"/>
      <c r="N25" s="168"/>
      <c r="O25" s="168"/>
      <c r="P25" s="168"/>
      <c r="Q25" s="168"/>
      <c r="R25" s="168"/>
      <c r="S25" s="168"/>
      <c r="T25" s="168"/>
      <c r="U25" s="168"/>
      <c r="V25" s="168"/>
      <c r="W25" s="168"/>
      <c r="X25" s="168"/>
      <c r="Y25" s="168"/>
      <c r="Z25" s="168"/>
    </row>
    <row r="26" spans="1:26" s="1" customFormat="1" ht="150" x14ac:dyDescent="0.25">
      <c r="A26" s="7" t="s">
        <v>39</v>
      </c>
      <c r="B26" s="7" t="s">
        <v>16</v>
      </c>
      <c r="C26" s="7" t="s">
        <v>16</v>
      </c>
      <c r="D26" s="19" t="s">
        <v>62</v>
      </c>
      <c r="E26" s="129" t="s">
        <v>73</v>
      </c>
      <c r="F26" s="15" t="s">
        <v>74</v>
      </c>
      <c r="G26" s="22">
        <v>50</v>
      </c>
      <c r="H26" s="10">
        <v>4320000</v>
      </c>
      <c r="I26" s="10">
        <v>4320000</v>
      </c>
      <c r="J26" s="11" t="s">
        <v>21</v>
      </c>
      <c r="K26" s="12" t="s">
        <v>22</v>
      </c>
      <c r="L26" s="12" t="s">
        <v>488</v>
      </c>
      <c r="M26" s="168"/>
      <c r="N26" s="168"/>
      <c r="O26" s="168"/>
      <c r="P26" s="168"/>
      <c r="Q26" s="168"/>
      <c r="R26" s="168"/>
      <c r="S26" s="168"/>
      <c r="T26" s="168"/>
      <c r="U26" s="168"/>
      <c r="V26" s="168"/>
      <c r="W26" s="168"/>
      <c r="X26" s="168"/>
      <c r="Y26" s="168"/>
      <c r="Z26" s="168"/>
    </row>
    <row r="27" spans="1:26" s="1" customFormat="1" ht="150" x14ac:dyDescent="0.25">
      <c r="A27" s="7" t="s">
        <v>39</v>
      </c>
      <c r="B27" s="7" t="s">
        <v>16</v>
      </c>
      <c r="C27" s="7" t="s">
        <v>16</v>
      </c>
      <c r="D27" s="19" t="s">
        <v>62</v>
      </c>
      <c r="E27" s="129" t="s">
        <v>75</v>
      </c>
      <c r="F27" s="15" t="s">
        <v>74</v>
      </c>
      <c r="G27" s="22">
        <v>11</v>
      </c>
      <c r="H27" s="10">
        <v>470000</v>
      </c>
      <c r="I27" s="10">
        <v>470000</v>
      </c>
      <c r="J27" s="11" t="s">
        <v>21</v>
      </c>
      <c r="K27" s="12" t="s">
        <v>22</v>
      </c>
      <c r="L27" s="12" t="s">
        <v>488</v>
      </c>
      <c r="M27" s="168"/>
      <c r="N27" s="168"/>
      <c r="O27" s="168"/>
      <c r="P27" s="168"/>
      <c r="Q27" s="168"/>
      <c r="R27" s="168"/>
      <c r="S27" s="168"/>
      <c r="T27" s="168"/>
      <c r="U27" s="168"/>
      <c r="V27" s="168"/>
      <c r="W27" s="168"/>
      <c r="X27" s="168"/>
      <c r="Y27" s="168"/>
      <c r="Z27" s="168"/>
    </row>
    <row r="28" spans="1:26" s="1" customFormat="1" ht="150" x14ac:dyDescent="0.25">
      <c r="A28" s="7" t="s">
        <v>39</v>
      </c>
      <c r="B28" s="7" t="s">
        <v>16</v>
      </c>
      <c r="C28" s="7" t="s">
        <v>16</v>
      </c>
      <c r="D28" s="19" t="s">
        <v>62</v>
      </c>
      <c r="E28" s="129" t="s">
        <v>76</v>
      </c>
      <c r="F28" s="15" t="s">
        <v>74</v>
      </c>
      <c r="G28" s="22">
        <v>3</v>
      </c>
      <c r="H28" s="10">
        <v>695000</v>
      </c>
      <c r="I28" s="10">
        <v>695000</v>
      </c>
      <c r="J28" s="11" t="s">
        <v>21</v>
      </c>
      <c r="K28" s="12" t="s">
        <v>22</v>
      </c>
      <c r="L28" s="12" t="s">
        <v>488</v>
      </c>
      <c r="M28" s="168"/>
      <c r="N28" s="168"/>
      <c r="O28" s="168"/>
      <c r="P28" s="168"/>
      <c r="Q28" s="168"/>
      <c r="R28" s="168"/>
      <c r="S28" s="168"/>
      <c r="T28" s="168"/>
      <c r="U28" s="168"/>
      <c r="V28" s="168"/>
      <c r="W28" s="168"/>
      <c r="X28" s="168"/>
      <c r="Y28" s="168"/>
      <c r="Z28" s="168"/>
    </row>
    <row r="29" spans="1:26" s="1" customFormat="1" ht="150" x14ac:dyDescent="0.25">
      <c r="A29" s="7" t="s">
        <v>39</v>
      </c>
      <c r="B29" s="7" t="s">
        <v>16</v>
      </c>
      <c r="C29" s="7" t="s">
        <v>16</v>
      </c>
      <c r="D29" s="19" t="s">
        <v>62</v>
      </c>
      <c r="E29" s="129" t="s">
        <v>77</v>
      </c>
      <c r="F29" s="15" t="s">
        <v>74</v>
      </c>
      <c r="G29" s="22">
        <v>3</v>
      </c>
      <c r="H29" s="10">
        <v>1375000</v>
      </c>
      <c r="I29" s="10">
        <v>1375000</v>
      </c>
      <c r="J29" s="11" t="s">
        <v>21</v>
      </c>
      <c r="K29" s="12" t="s">
        <v>22</v>
      </c>
      <c r="L29" s="12" t="s">
        <v>488</v>
      </c>
      <c r="M29" s="168"/>
      <c r="N29" s="168"/>
      <c r="O29" s="168"/>
      <c r="P29" s="168"/>
      <c r="Q29" s="168"/>
      <c r="R29" s="168"/>
      <c r="S29" s="168"/>
      <c r="T29" s="168"/>
      <c r="U29" s="168"/>
      <c r="V29" s="168"/>
      <c r="W29" s="168"/>
      <c r="X29" s="168"/>
      <c r="Y29" s="168"/>
      <c r="Z29" s="168"/>
    </row>
    <row r="30" spans="1:26" s="1" customFormat="1" ht="150" x14ac:dyDescent="0.25">
      <c r="A30" s="7" t="s">
        <v>39</v>
      </c>
      <c r="B30" s="7" t="s">
        <v>16</v>
      </c>
      <c r="C30" s="7" t="s">
        <v>16</v>
      </c>
      <c r="D30" s="19" t="s">
        <v>62</v>
      </c>
      <c r="E30" s="129" t="s">
        <v>78</v>
      </c>
      <c r="F30" s="15" t="s">
        <v>74</v>
      </c>
      <c r="G30" s="22">
        <v>75</v>
      </c>
      <c r="H30" s="10">
        <v>8815000</v>
      </c>
      <c r="I30" s="10">
        <v>8815000</v>
      </c>
      <c r="J30" s="11" t="s">
        <v>21</v>
      </c>
      <c r="K30" s="12" t="s">
        <v>22</v>
      </c>
      <c r="L30" s="12" t="s">
        <v>488</v>
      </c>
      <c r="M30" s="169"/>
      <c r="N30" s="169"/>
      <c r="O30" s="169"/>
      <c r="P30" s="169"/>
      <c r="Q30" s="169"/>
      <c r="R30" s="169"/>
      <c r="S30" s="169"/>
      <c r="T30" s="169"/>
      <c r="U30" s="169"/>
      <c r="V30" s="169"/>
      <c r="W30" s="169"/>
      <c r="X30" s="169"/>
      <c r="Y30" s="169"/>
      <c r="Z30" s="169"/>
    </row>
    <row r="31" spans="1:26" s="1" customFormat="1" ht="150" x14ac:dyDescent="0.25">
      <c r="A31" s="7" t="s">
        <v>39</v>
      </c>
      <c r="B31" s="7" t="s">
        <v>16</v>
      </c>
      <c r="C31" s="7" t="s">
        <v>16</v>
      </c>
      <c r="D31" s="19" t="s">
        <v>62</v>
      </c>
      <c r="E31" s="130" t="s">
        <v>79</v>
      </c>
      <c r="F31" s="15" t="s">
        <v>74</v>
      </c>
      <c r="G31" s="22">
        <v>600</v>
      </c>
      <c r="H31" s="10">
        <v>43995000</v>
      </c>
      <c r="I31" s="10">
        <v>43995000</v>
      </c>
      <c r="J31" s="11" t="s">
        <v>21</v>
      </c>
      <c r="K31" s="12" t="s">
        <v>22</v>
      </c>
      <c r="L31" s="12" t="s">
        <v>488</v>
      </c>
      <c r="M31" s="168"/>
      <c r="N31" s="168"/>
      <c r="O31" s="168"/>
      <c r="P31" s="168"/>
      <c r="Q31" s="168"/>
      <c r="R31" s="168"/>
      <c r="S31" s="168"/>
      <c r="T31" s="168"/>
      <c r="U31" s="168"/>
      <c r="V31" s="168"/>
      <c r="W31" s="168"/>
      <c r="X31" s="168"/>
      <c r="Y31" s="168"/>
      <c r="Z31" s="168"/>
    </row>
    <row r="32" spans="1:26" s="1" customFormat="1" ht="150" x14ac:dyDescent="0.25">
      <c r="A32" s="7" t="s">
        <v>39</v>
      </c>
      <c r="B32" s="7" t="s">
        <v>16</v>
      </c>
      <c r="C32" s="7" t="s">
        <v>16</v>
      </c>
      <c r="D32" s="19" t="s">
        <v>62</v>
      </c>
      <c r="E32" s="131" t="s">
        <v>80</v>
      </c>
      <c r="F32" s="15" t="s">
        <v>74</v>
      </c>
      <c r="G32" s="22">
        <v>100</v>
      </c>
      <c r="H32" s="10">
        <v>1685000</v>
      </c>
      <c r="I32" s="10">
        <v>1685000</v>
      </c>
      <c r="J32" s="11" t="s">
        <v>21</v>
      </c>
      <c r="K32" s="12" t="s">
        <v>22</v>
      </c>
      <c r="L32" s="12" t="s">
        <v>488</v>
      </c>
      <c r="M32" s="157"/>
      <c r="N32" s="157"/>
      <c r="O32" s="157"/>
      <c r="P32" s="157"/>
      <c r="Q32" s="157"/>
      <c r="R32" s="157"/>
      <c r="S32" s="157"/>
      <c r="T32" s="157"/>
      <c r="U32" s="157"/>
      <c r="V32" s="157"/>
      <c r="W32" s="157"/>
      <c r="X32" s="157"/>
      <c r="Y32" s="157"/>
      <c r="Z32" s="157"/>
    </row>
    <row r="33" spans="1:26" s="1" customFormat="1" ht="150" x14ac:dyDescent="0.25">
      <c r="A33" s="7" t="s">
        <v>39</v>
      </c>
      <c r="B33" s="7" t="s">
        <v>16</v>
      </c>
      <c r="C33" s="7" t="s">
        <v>16</v>
      </c>
      <c r="D33" s="19" t="s">
        <v>62</v>
      </c>
      <c r="E33" s="131" t="s">
        <v>81</v>
      </c>
      <c r="F33" s="15" t="s">
        <v>74</v>
      </c>
      <c r="G33" s="22">
        <v>41</v>
      </c>
      <c r="H33" s="10">
        <v>13255000</v>
      </c>
      <c r="I33" s="10">
        <v>13255000</v>
      </c>
      <c r="J33" s="11" t="s">
        <v>21</v>
      </c>
      <c r="K33" s="12" t="s">
        <v>22</v>
      </c>
      <c r="L33" s="12" t="s">
        <v>488</v>
      </c>
      <c r="M33" s="157"/>
      <c r="N33" s="157"/>
      <c r="O33" s="157"/>
      <c r="P33" s="157"/>
      <c r="Q33" s="157"/>
      <c r="R33" s="157"/>
      <c r="S33" s="157"/>
      <c r="T33" s="157"/>
      <c r="U33" s="157"/>
      <c r="V33" s="157"/>
      <c r="W33" s="157"/>
      <c r="X33" s="157"/>
      <c r="Y33" s="157"/>
      <c r="Z33" s="157"/>
    </row>
    <row r="34" spans="1:26" s="1" customFormat="1" ht="150" x14ac:dyDescent="0.25">
      <c r="A34" s="7" t="s">
        <v>39</v>
      </c>
      <c r="B34" s="7" t="s">
        <v>16</v>
      </c>
      <c r="C34" s="7" t="s">
        <v>16</v>
      </c>
      <c r="D34" s="19" t="s">
        <v>62</v>
      </c>
      <c r="E34" s="130" t="s">
        <v>82</v>
      </c>
      <c r="F34" s="15" t="s">
        <v>74</v>
      </c>
      <c r="G34" s="22">
        <v>8</v>
      </c>
      <c r="H34" s="10">
        <v>2635000</v>
      </c>
      <c r="I34" s="10">
        <v>2635000</v>
      </c>
      <c r="J34" s="11" t="s">
        <v>21</v>
      </c>
      <c r="K34" s="12" t="s">
        <v>22</v>
      </c>
      <c r="L34" s="12" t="s">
        <v>488</v>
      </c>
      <c r="M34" s="157"/>
      <c r="N34" s="157"/>
      <c r="O34" s="157"/>
      <c r="P34" s="157"/>
      <c r="Q34" s="157"/>
      <c r="R34" s="157"/>
      <c r="S34" s="157"/>
      <c r="T34" s="157"/>
      <c r="U34" s="157"/>
      <c r="V34" s="157"/>
      <c r="W34" s="157"/>
      <c r="X34" s="157"/>
      <c r="Y34" s="157"/>
      <c r="Z34" s="157"/>
    </row>
    <row r="35" spans="1:26" s="1" customFormat="1" ht="150" x14ac:dyDescent="0.25">
      <c r="A35" s="7" t="s">
        <v>39</v>
      </c>
      <c r="B35" s="7" t="s">
        <v>16</v>
      </c>
      <c r="C35" s="7" t="s">
        <v>16</v>
      </c>
      <c r="D35" s="19" t="s">
        <v>62</v>
      </c>
      <c r="E35" s="131" t="s">
        <v>27</v>
      </c>
      <c r="F35" s="15" t="s">
        <v>74</v>
      </c>
      <c r="G35" s="22">
        <v>50</v>
      </c>
      <c r="H35" s="10">
        <v>27250000</v>
      </c>
      <c r="I35" s="10">
        <v>27250000</v>
      </c>
      <c r="J35" s="11" t="s">
        <v>21</v>
      </c>
      <c r="K35" s="12" t="s">
        <v>22</v>
      </c>
      <c r="L35" s="12" t="s">
        <v>488</v>
      </c>
      <c r="M35" s="157"/>
      <c r="N35" s="157"/>
      <c r="O35" s="157"/>
      <c r="P35" s="157"/>
      <c r="Q35" s="157"/>
      <c r="R35" s="157"/>
      <c r="S35" s="157"/>
      <c r="T35" s="157"/>
      <c r="U35" s="157"/>
      <c r="V35" s="157"/>
      <c r="W35" s="157"/>
      <c r="X35" s="157"/>
      <c r="Y35" s="157"/>
      <c r="Z35" s="157"/>
    </row>
    <row r="36" spans="1:26" s="1" customFormat="1" ht="120" x14ac:dyDescent="0.25">
      <c r="A36" s="7" t="s">
        <v>39</v>
      </c>
      <c r="B36" s="7" t="s">
        <v>16</v>
      </c>
      <c r="C36" s="7" t="s">
        <v>16</v>
      </c>
      <c r="D36" s="16" t="s">
        <v>83</v>
      </c>
      <c r="E36" s="27" t="s">
        <v>84</v>
      </c>
      <c r="F36" s="15" t="s">
        <v>85</v>
      </c>
      <c r="G36" s="23" t="s">
        <v>86</v>
      </c>
      <c r="H36" s="10">
        <v>470230000</v>
      </c>
      <c r="I36" s="10">
        <v>470230000</v>
      </c>
      <c r="J36" s="11" t="s">
        <v>21</v>
      </c>
      <c r="K36" s="12" t="s">
        <v>22</v>
      </c>
      <c r="L36" s="12" t="s">
        <v>488</v>
      </c>
      <c r="M36" s="157"/>
      <c r="N36" s="157"/>
      <c r="O36" s="157"/>
      <c r="P36" s="157"/>
      <c r="Q36" s="157"/>
      <c r="R36" s="157"/>
      <c r="S36" s="157"/>
      <c r="T36" s="157"/>
      <c r="U36" s="157"/>
      <c r="V36" s="157"/>
      <c r="W36" s="157"/>
      <c r="X36" s="157"/>
      <c r="Y36" s="157"/>
      <c r="Z36" s="157"/>
    </row>
    <row r="37" spans="1:26" s="1" customFormat="1" ht="270" x14ac:dyDescent="0.25">
      <c r="A37" s="7" t="s">
        <v>39</v>
      </c>
      <c r="B37" s="7" t="s">
        <v>16</v>
      </c>
      <c r="C37" s="7" t="s">
        <v>16</v>
      </c>
      <c r="D37" s="24" t="s">
        <v>87</v>
      </c>
      <c r="E37" s="129" t="s">
        <v>88</v>
      </c>
      <c r="F37" s="24" t="s">
        <v>89</v>
      </c>
      <c r="G37" s="23">
        <v>2</v>
      </c>
      <c r="H37" s="10">
        <v>11000000</v>
      </c>
      <c r="I37" s="10">
        <v>11000000</v>
      </c>
      <c r="J37" s="11" t="s">
        <v>21</v>
      </c>
      <c r="K37" s="12" t="s">
        <v>22</v>
      </c>
      <c r="L37" s="12" t="s">
        <v>488</v>
      </c>
      <c r="M37" s="157"/>
      <c r="N37" s="157"/>
      <c r="O37" s="157"/>
      <c r="P37" s="157"/>
      <c r="Q37" s="157"/>
      <c r="R37" s="157"/>
      <c r="S37" s="157"/>
      <c r="T37" s="157"/>
      <c r="U37" s="157"/>
      <c r="V37" s="157"/>
      <c r="W37" s="157"/>
      <c r="X37" s="157"/>
      <c r="Y37" s="157"/>
      <c r="Z37" s="157"/>
    </row>
    <row r="38" spans="1:26" s="1" customFormat="1" ht="270" x14ac:dyDescent="0.25">
      <c r="A38" s="7" t="s">
        <v>39</v>
      </c>
      <c r="B38" s="7" t="s">
        <v>16</v>
      </c>
      <c r="C38" s="7" t="s">
        <v>16</v>
      </c>
      <c r="D38" s="24" t="s">
        <v>87</v>
      </c>
      <c r="E38" s="129" t="s">
        <v>90</v>
      </c>
      <c r="F38" s="24" t="s">
        <v>89</v>
      </c>
      <c r="G38" s="23">
        <v>1</v>
      </c>
      <c r="H38" s="10">
        <v>21000000</v>
      </c>
      <c r="I38" s="10">
        <v>21000000</v>
      </c>
      <c r="J38" s="11" t="s">
        <v>21</v>
      </c>
      <c r="K38" s="12" t="s">
        <v>22</v>
      </c>
      <c r="L38" s="12" t="s">
        <v>488</v>
      </c>
      <c r="M38" s="157"/>
      <c r="N38" s="157"/>
      <c r="O38" s="157"/>
      <c r="P38" s="157"/>
      <c r="Q38" s="157"/>
      <c r="R38" s="157"/>
      <c r="S38" s="157"/>
      <c r="T38" s="157"/>
      <c r="U38" s="157"/>
      <c r="V38" s="157"/>
      <c r="W38" s="157"/>
      <c r="X38" s="157"/>
      <c r="Y38" s="157"/>
      <c r="Z38" s="157"/>
    </row>
    <row r="39" spans="1:26" s="1" customFormat="1" ht="270" x14ac:dyDescent="0.25">
      <c r="A39" s="7" t="s">
        <v>39</v>
      </c>
      <c r="B39" s="7" t="s">
        <v>16</v>
      </c>
      <c r="C39" s="7" t="s">
        <v>16</v>
      </c>
      <c r="D39" s="24" t="s">
        <v>87</v>
      </c>
      <c r="E39" s="129" t="s">
        <v>91</v>
      </c>
      <c r="F39" s="24" t="s">
        <v>89</v>
      </c>
      <c r="G39" s="23">
        <v>5</v>
      </c>
      <c r="H39" s="10">
        <v>105000000</v>
      </c>
      <c r="I39" s="10">
        <v>105000000</v>
      </c>
      <c r="J39" s="11" t="s">
        <v>21</v>
      </c>
      <c r="K39" s="12" t="s">
        <v>22</v>
      </c>
      <c r="L39" s="12" t="s">
        <v>488</v>
      </c>
      <c r="M39" s="157"/>
      <c r="N39" s="157"/>
      <c r="O39" s="157"/>
      <c r="P39" s="157"/>
      <c r="Q39" s="157"/>
      <c r="R39" s="157"/>
      <c r="S39" s="157"/>
      <c r="T39" s="157"/>
      <c r="U39" s="157"/>
      <c r="V39" s="157"/>
      <c r="W39" s="157"/>
      <c r="X39" s="157"/>
      <c r="Y39" s="157"/>
      <c r="Z39" s="157"/>
    </row>
    <row r="40" spans="1:26" s="1" customFormat="1" ht="270" x14ac:dyDescent="0.25">
      <c r="A40" s="7" t="s">
        <v>39</v>
      </c>
      <c r="B40" s="7" t="s">
        <v>16</v>
      </c>
      <c r="C40" s="7" t="s">
        <v>16</v>
      </c>
      <c r="D40" s="24" t="s">
        <v>87</v>
      </c>
      <c r="E40" s="129" t="s">
        <v>92</v>
      </c>
      <c r="F40" s="24" t="s">
        <v>89</v>
      </c>
      <c r="G40" s="23">
        <v>3</v>
      </c>
      <c r="H40" s="10">
        <v>126000000</v>
      </c>
      <c r="I40" s="10">
        <v>126000000</v>
      </c>
      <c r="J40" s="11" t="s">
        <v>21</v>
      </c>
      <c r="K40" s="12" t="s">
        <v>22</v>
      </c>
      <c r="L40" s="12" t="s">
        <v>488</v>
      </c>
      <c r="M40" s="157"/>
      <c r="N40" s="157"/>
      <c r="O40" s="157"/>
      <c r="P40" s="157"/>
      <c r="Q40" s="157"/>
      <c r="R40" s="157"/>
      <c r="S40" s="157"/>
      <c r="T40" s="157"/>
      <c r="U40" s="157"/>
      <c r="V40" s="157"/>
      <c r="W40" s="157"/>
      <c r="X40" s="157"/>
      <c r="Y40" s="157"/>
      <c r="Z40" s="157"/>
    </row>
    <row r="41" spans="1:26" s="1" customFormat="1" ht="270" x14ac:dyDescent="0.25">
      <c r="A41" s="7" t="s">
        <v>39</v>
      </c>
      <c r="B41" s="7" t="s">
        <v>16</v>
      </c>
      <c r="C41" s="7" t="s">
        <v>16</v>
      </c>
      <c r="D41" s="24" t="s">
        <v>87</v>
      </c>
      <c r="E41" s="25" t="s">
        <v>93</v>
      </c>
      <c r="F41" s="24" t="s">
        <v>89</v>
      </c>
      <c r="G41" s="23">
        <v>1</v>
      </c>
      <c r="H41" s="10">
        <v>30000000</v>
      </c>
      <c r="I41" s="10">
        <v>30000000</v>
      </c>
      <c r="J41" s="11" t="s">
        <v>21</v>
      </c>
      <c r="K41" s="12" t="s">
        <v>22</v>
      </c>
      <c r="L41" s="12" t="s">
        <v>488</v>
      </c>
      <c r="M41" s="157"/>
      <c r="N41" s="157"/>
      <c r="O41" s="157"/>
      <c r="P41" s="157"/>
      <c r="Q41" s="157"/>
      <c r="R41" s="157"/>
      <c r="S41" s="157"/>
      <c r="T41" s="157"/>
      <c r="U41" s="157"/>
      <c r="V41" s="157"/>
      <c r="W41" s="157"/>
      <c r="X41" s="157"/>
      <c r="Y41" s="157"/>
      <c r="Z41" s="157"/>
    </row>
    <row r="42" spans="1:26" s="1" customFormat="1" ht="270" x14ac:dyDescent="0.25">
      <c r="A42" s="7" t="s">
        <v>39</v>
      </c>
      <c r="B42" s="7" t="s">
        <v>16</v>
      </c>
      <c r="C42" s="7" t="s">
        <v>16</v>
      </c>
      <c r="D42" s="24" t="s">
        <v>87</v>
      </c>
      <c r="E42" s="25" t="s">
        <v>94</v>
      </c>
      <c r="F42" s="24" t="s">
        <v>89</v>
      </c>
      <c r="G42" s="23">
        <v>1</v>
      </c>
      <c r="H42" s="10">
        <v>26500000</v>
      </c>
      <c r="I42" s="10">
        <v>26500000</v>
      </c>
      <c r="J42" s="11" t="s">
        <v>21</v>
      </c>
      <c r="K42" s="12" t="s">
        <v>22</v>
      </c>
      <c r="L42" s="12" t="s">
        <v>488</v>
      </c>
      <c r="M42" s="157"/>
      <c r="N42" s="157"/>
      <c r="O42" s="157"/>
      <c r="P42" s="157"/>
      <c r="Q42" s="157"/>
      <c r="R42" s="157"/>
      <c r="S42" s="157"/>
      <c r="T42" s="157"/>
      <c r="U42" s="157"/>
      <c r="V42" s="157"/>
      <c r="W42" s="157"/>
      <c r="X42" s="157"/>
      <c r="Y42" s="157"/>
      <c r="Z42" s="157"/>
    </row>
    <row r="43" spans="1:26" s="1" customFormat="1" ht="270" x14ac:dyDescent="0.25">
      <c r="A43" s="7" t="s">
        <v>39</v>
      </c>
      <c r="B43" s="7" t="s">
        <v>16</v>
      </c>
      <c r="C43" s="7" t="s">
        <v>16</v>
      </c>
      <c r="D43" s="24" t="s">
        <v>87</v>
      </c>
      <c r="E43" s="128" t="s">
        <v>95</v>
      </c>
      <c r="F43" s="24" t="s">
        <v>89</v>
      </c>
      <c r="G43" s="23">
        <v>1</v>
      </c>
      <c r="H43" s="10">
        <v>104000000</v>
      </c>
      <c r="I43" s="10">
        <v>104000000</v>
      </c>
      <c r="J43" s="11" t="s">
        <v>21</v>
      </c>
      <c r="K43" s="12" t="s">
        <v>22</v>
      </c>
      <c r="L43" s="12" t="s">
        <v>488</v>
      </c>
      <c r="M43" s="157"/>
      <c r="N43" s="157"/>
      <c r="O43" s="157"/>
      <c r="P43" s="157"/>
      <c r="Q43" s="157"/>
      <c r="R43" s="157"/>
      <c r="S43" s="157"/>
      <c r="T43" s="157"/>
      <c r="U43" s="157"/>
      <c r="V43" s="157"/>
      <c r="W43" s="157"/>
      <c r="X43" s="157"/>
      <c r="Y43" s="157"/>
      <c r="Z43" s="157"/>
    </row>
    <row r="44" spans="1:26" s="1" customFormat="1" ht="270" x14ac:dyDescent="0.25">
      <c r="A44" s="7" t="s">
        <v>39</v>
      </c>
      <c r="B44" s="7" t="s">
        <v>16</v>
      </c>
      <c r="C44" s="7" t="s">
        <v>16</v>
      </c>
      <c r="D44" s="24" t="s">
        <v>87</v>
      </c>
      <c r="E44" s="128" t="s">
        <v>96</v>
      </c>
      <c r="F44" s="24" t="s">
        <v>89</v>
      </c>
      <c r="G44" s="23">
        <v>1</v>
      </c>
      <c r="H44" s="10">
        <v>26000000</v>
      </c>
      <c r="I44" s="10">
        <v>26000000</v>
      </c>
      <c r="J44" s="11" t="s">
        <v>21</v>
      </c>
      <c r="K44" s="12" t="s">
        <v>22</v>
      </c>
      <c r="L44" s="12" t="s">
        <v>488</v>
      </c>
      <c r="M44" s="157"/>
      <c r="N44" s="157"/>
      <c r="O44" s="157"/>
      <c r="P44" s="157"/>
      <c r="Q44" s="157"/>
      <c r="R44" s="157"/>
      <c r="S44" s="157"/>
      <c r="T44" s="157"/>
      <c r="U44" s="157"/>
      <c r="V44" s="157"/>
      <c r="W44" s="157"/>
      <c r="X44" s="157"/>
      <c r="Y44" s="157"/>
      <c r="Z44" s="157"/>
    </row>
    <row r="45" spans="1:26" s="1" customFormat="1" ht="270" x14ac:dyDescent="0.25">
      <c r="A45" s="7" t="s">
        <v>39</v>
      </c>
      <c r="B45" s="7" t="s">
        <v>16</v>
      </c>
      <c r="C45" s="7" t="s">
        <v>16</v>
      </c>
      <c r="D45" s="24" t="s">
        <v>87</v>
      </c>
      <c r="E45" s="128" t="s">
        <v>97</v>
      </c>
      <c r="F45" s="24" t="s">
        <v>89</v>
      </c>
      <c r="G45" s="23">
        <v>1</v>
      </c>
      <c r="H45" s="10">
        <v>26000000</v>
      </c>
      <c r="I45" s="10">
        <v>26000000</v>
      </c>
      <c r="J45" s="11" t="s">
        <v>21</v>
      </c>
      <c r="K45" s="12" t="s">
        <v>22</v>
      </c>
      <c r="L45" s="12" t="s">
        <v>488</v>
      </c>
      <c r="M45" s="157"/>
      <c r="N45" s="157"/>
      <c r="O45" s="157"/>
      <c r="P45" s="157"/>
      <c r="Q45" s="157"/>
      <c r="R45" s="157"/>
      <c r="S45" s="157"/>
      <c r="T45" s="157"/>
      <c r="U45" s="157"/>
      <c r="V45" s="157"/>
      <c r="W45" s="157"/>
      <c r="X45" s="157"/>
      <c r="Y45" s="157"/>
      <c r="Z45" s="157"/>
    </row>
    <row r="46" spans="1:26" s="1" customFormat="1" ht="270" x14ac:dyDescent="0.25">
      <c r="A46" s="7" t="s">
        <v>39</v>
      </c>
      <c r="B46" s="7" t="s">
        <v>16</v>
      </c>
      <c r="C46" s="7" t="s">
        <v>16</v>
      </c>
      <c r="D46" s="24" t="s">
        <v>87</v>
      </c>
      <c r="E46" s="128" t="s">
        <v>98</v>
      </c>
      <c r="F46" s="24" t="s">
        <v>89</v>
      </c>
      <c r="G46" s="23">
        <v>50</v>
      </c>
      <c r="H46" s="10">
        <v>7750000</v>
      </c>
      <c r="I46" s="10">
        <v>7750000</v>
      </c>
      <c r="J46" s="11" t="s">
        <v>21</v>
      </c>
      <c r="K46" s="12" t="s">
        <v>22</v>
      </c>
      <c r="L46" s="12" t="s">
        <v>488</v>
      </c>
      <c r="M46" s="157"/>
      <c r="N46" s="157"/>
      <c r="O46" s="157"/>
      <c r="P46" s="157"/>
      <c r="Q46" s="157"/>
      <c r="R46" s="157"/>
      <c r="S46" s="157"/>
      <c r="T46" s="157"/>
      <c r="U46" s="157"/>
      <c r="V46" s="157"/>
      <c r="W46" s="157"/>
      <c r="X46" s="157"/>
      <c r="Y46" s="157"/>
      <c r="Z46" s="157"/>
    </row>
    <row r="47" spans="1:26" s="1" customFormat="1" ht="270" x14ac:dyDescent="0.25">
      <c r="A47" s="7" t="s">
        <v>39</v>
      </c>
      <c r="B47" s="7" t="s">
        <v>99</v>
      </c>
      <c r="C47" s="7" t="s">
        <v>99</v>
      </c>
      <c r="D47" s="24" t="s">
        <v>87</v>
      </c>
      <c r="E47" s="126" t="s">
        <v>100</v>
      </c>
      <c r="F47" s="15" t="s">
        <v>101</v>
      </c>
      <c r="G47" s="22" t="s">
        <v>35</v>
      </c>
      <c r="H47" s="10">
        <v>44955000</v>
      </c>
      <c r="I47" s="10">
        <v>44955000</v>
      </c>
      <c r="J47" s="11" t="s">
        <v>21</v>
      </c>
      <c r="K47" s="12" t="s">
        <v>22</v>
      </c>
      <c r="L47" s="12" t="s">
        <v>488</v>
      </c>
      <c r="M47" s="157"/>
      <c r="N47" s="157"/>
      <c r="O47" s="157"/>
      <c r="P47" s="157"/>
      <c r="Q47" s="157"/>
      <c r="R47" s="157"/>
      <c r="S47" s="157"/>
      <c r="T47" s="157"/>
      <c r="U47" s="157"/>
      <c r="V47" s="157"/>
      <c r="W47" s="157"/>
      <c r="X47" s="157"/>
      <c r="Y47" s="157"/>
      <c r="Z47" s="157"/>
    </row>
    <row r="48" spans="1:26" s="1" customFormat="1" ht="270" x14ac:dyDescent="0.25">
      <c r="A48" s="7" t="s">
        <v>39</v>
      </c>
      <c r="B48" s="7" t="s">
        <v>99</v>
      </c>
      <c r="C48" s="7" t="s">
        <v>99</v>
      </c>
      <c r="D48" s="24" t="s">
        <v>87</v>
      </c>
      <c r="E48" s="126" t="s">
        <v>102</v>
      </c>
      <c r="F48" s="15" t="s">
        <v>103</v>
      </c>
      <c r="G48" s="22" t="s">
        <v>35</v>
      </c>
      <c r="H48" s="10">
        <v>5045000</v>
      </c>
      <c r="I48" s="10">
        <v>5045000</v>
      </c>
      <c r="J48" s="11" t="s">
        <v>21</v>
      </c>
      <c r="K48" s="12" t="s">
        <v>22</v>
      </c>
      <c r="L48" s="12" t="s">
        <v>488</v>
      </c>
      <c r="M48" s="157"/>
      <c r="N48" s="157"/>
      <c r="O48" s="157"/>
      <c r="P48" s="157"/>
      <c r="Q48" s="157"/>
      <c r="R48" s="157"/>
      <c r="S48" s="157"/>
      <c r="T48" s="157"/>
      <c r="U48" s="157"/>
      <c r="V48" s="157"/>
      <c r="W48" s="157"/>
      <c r="X48" s="157"/>
      <c r="Y48" s="157"/>
      <c r="Z48" s="157"/>
    </row>
    <row r="49" spans="1:26" s="1" customFormat="1" ht="270" x14ac:dyDescent="0.25">
      <c r="A49" s="7" t="s">
        <v>39</v>
      </c>
      <c r="B49" s="7" t="s">
        <v>99</v>
      </c>
      <c r="C49" s="7" t="s">
        <v>99</v>
      </c>
      <c r="D49" s="24" t="s">
        <v>87</v>
      </c>
      <c r="E49" s="129" t="s">
        <v>104</v>
      </c>
      <c r="F49" s="15" t="s">
        <v>105</v>
      </c>
      <c r="G49" s="26" t="s">
        <v>106</v>
      </c>
      <c r="H49" s="10">
        <v>368415000</v>
      </c>
      <c r="I49" s="10">
        <v>368415000</v>
      </c>
      <c r="J49" s="21" t="s">
        <v>107</v>
      </c>
      <c r="K49" s="21" t="s">
        <v>108</v>
      </c>
      <c r="L49" s="12" t="s">
        <v>488</v>
      </c>
      <c r="M49" s="157"/>
      <c r="N49" s="157"/>
      <c r="O49" s="157"/>
      <c r="P49" s="157"/>
      <c r="Q49" s="157"/>
      <c r="R49" s="157"/>
      <c r="S49" s="157"/>
      <c r="T49" s="157"/>
      <c r="U49" s="157"/>
      <c r="V49" s="157"/>
      <c r="W49" s="157"/>
      <c r="X49" s="157"/>
      <c r="Y49" s="157"/>
      <c r="Z49" s="157"/>
    </row>
    <row r="50" spans="1:26" s="1" customFormat="1" ht="207" customHeight="1" x14ac:dyDescent="0.25">
      <c r="A50" s="7" t="s">
        <v>39</v>
      </c>
      <c r="B50" s="7" t="s">
        <v>99</v>
      </c>
      <c r="C50" s="7" t="s">
        <v>99</v>
      </c>
      <c r="D50" s="19" t="s">
        <v>109</v>
      </c>
      <c r="E50" s="130" t="s">
        <v>110</v>
      </c>
      <c r="F50" s="19" t="s">
        <v>111</v>
      </c>
      <c r="G50" s="26" t="s">
        <v>112</v>
      </c>
      <c r="H50" s="10">
        <v>19715000</v>
      </c>
      <c r="I50" s="10">
        <v>19715000</v>
      </c>
      <c r="J50" s="21" t="s">
        <v>48</v>
      </c>
      <c r="K50" s="21" t="s">
        <v>113</v>
      </c>
      <c r="L50" s="12" t="s">
        <v>488</v>
      </c>
      <c r="M50" s="157"/>
      <c r="N50" s="157"/>
      <c r="O50" s="157"/>
      <c r="P50" s="157"/>
      <c r="Q50" s="157"/>
      <c r="R50" s="157"/>
      <c r="S50" s="157"/>
      <c r="T50" s="157"/>
      <c r="U50" s="157"/>
      <c r="V50" s="157"/>
      <c r="W50" s="157"/>
      <c r="X50" s="157"/>
      <c r="Y50" s="157"/>
      <c r="Z50" s="157"/>
    </row>
    <row r="51" spans="1:26" s="1" customFormat="1" ht="168.75" customHeight="1" x14ac:dyDescent="0.25">
      <c r="A51" s="7" t="s">
        <v>39</v>
      </c>
      <c r="B51" s="7" t="s">
        <v>99</v>
      </c>
      <c r="C51" s="7" t="s">
        <v>99</v>
      </c>
      <c r="D51" s="19" t="s">
        <v>109</v>
      </c>
      <c r="E51" s="27" t="s">
        <v>114</v>
      </c>
      <c r="F51" s="19" t="s">
        <v>115</v>
      </c>
      <c r="G51" s="20" t="s">
        <v>116</v>
      </c>
      <c r="H51" s="10">
        <v>3310000</v>
      </c>
      <c r="I51" s="10">
        <v>3310000</v>
      </c>
      <c r="J51" s="11" t="s">
        <v>21</v>
      </c>
      <c r="K51" s="21" t="s">
        <v>113</v>
      </c>
      <c r="L51" s="12" t="s">
        <v>488</v>
      </c>
      <c r="M51" s="157"/>
      <c r="N51" s="157"/>
      <c r="O51" s="157"/>
      <c r="P51" s="157"/>
      <c r="Q51" s="157"/>
      <c r="R51" s="157"/>
      <c r="S51" s="157"/>
      <c r="T51" s="157"/>
      <c r="U51" s="157"/>
      <c r="V51" s="157"/>
      <c r="W51" s="157"/>
      <c r="X51" s="157"/>
      <c r="Y51" s="157"/>
      <c r="Z51" s="157"/>
    </row>
    <row r="52" spans="1:26" s="1" customFormat="1" ht="120" x14ac:dyDescent="0.25">
      <c r="A52" s="7" t="s">
        <v>39</v>
      </c>
      <c r="B52" s="7" t="s">
        <v>117</v>
      </c>
      <c r="C52" s="7" t="s">
        <v>117</v>
      </c>
      <c r="D52" s="28" t="s">
        <v>118</v>
      </c>
      <c r="E52" s="128" t="s">
        <v>119</v>
      </c>
      <c r="F52" s="28" t="s">
        <v>120</v>
      </c>
      <c r="G52" s="20">
        <v>34</v>
      </c>
      <c r="H52" s="10">
        <v>1170000</v>
      </c>
      <c r="I52" s="10">
        <v>1170000</v>
      </c>
      <c r="J52" s="21" t="s">
        <v>21</v>
      </c>
      <c r="K52" s="21" t="s">
        <v>113</v>
      </c>
      <c r="L52" s="12" t="s">
        <v>488</v>
      </c>
      <c r="M52" s="157"/>
      <c r="N52" s="157"/>
      <c r="O52" s="157"/>
      <c r="P52" s="157"/>
      <c r="Q52" s="157"/>
      <c r="R52" s="157"/>
      <c r="S52" s="157"/>
      <c r="T52" s="157"/>
      <c r="U52" s="157"/>
      <c r="V52" s="157"/>
      <c r="W52" s="157"/>
      <c r="X52" s="157"/>
      <c r="Y52" s="157"/>
      <c r="Z52" s="157"/>
    </row>
    <row r="53" spans="1:26" s="1" customFormat="1" ht="120" x14ac:dyDescent="0.25">
      <c r="A53" s="7" t="s">
        <v>39</v>
      </c>
      <c r="B53" s="7" t="s">
        <v>117</v>
      </c>
      <c r="C53" s="7" t="s">
        <v>117</v>
      </c>
      <c r="D53" s="28" t="s">
        <v>118</v>
      </c>
      <c r="E53" s="128" t="s">
        <v>121</v>
      </c>
      <c r="F53" s="28" t="s">
        <v>120</v>
      </c>
      <c r="G53" s="20">
        <v>34</v>
      </c>
      <c r="H53" s="10">
        <v>1755000</v>
      </c>
      <c r="I53" s="10">
        <v>1755000</v>
      </c>
      <c r="J53" s="21" t="s">
        <v>21</v>
      </c>
      <c r="K53" s="21" t="s">
        <v>113</v>
      </c>
      <c r="L53" s="12" t="s">
        <v>488</v>
      </c>
      <c r="M53" s="157"/>
      <c r="N53" s="157"/>
      <c r="O53" s="157"/>
      <c r="P53" s="157"/>
      <c r="Q53" s="157"/>
      <c r="R53" s="157"/>
      <c r="S53" s="157"/>
      <c r="T53" s="157"/>
      <c r="U53" s="157"/>
      <c r="V53" s="157"/>
      <c r="W53" s="157"/>
      <c r="X53" s="157"/>
      <c r="Y53" s="157"/>
      <c r="Z53" s="157"/>
    </row>
    <row r="54" spans="1:26" s="1" customFormat="1" ht="120" x14ac:dyDescent="0.25">
      <c r="A54" s="7" t="s">
        <v>39</v>
      </c>
      <c r="B54" s="7" t="s">
        <v>117</v>
      </c>
      <c r="C54" s="7" t="s">
        <v>117</v>
      </c>
      <c r="D54" s="28" t="s">
        <v>118</v>
      </c>
      <c r="E54" s="128" t="s">
        <v>122</v>
      </c>
      <c r="F54" s="28" t="s">
        <v>120</v>
      </c>
      <c r="G54" s="20">
        <v>31</v>
      </c>
      <c r="H54" s="10">
        <v>470000</v>
      </c>
      <c r="I54" s="10">
        <v>470000</v>
      </c>
      <c r="J54" s="21" t="s">
        <v>21</v>
      </c>
      <c r="K54" s="21" t="s">
        <v>113</v>
      </c>
      <c r="L54" s="12" t="s">
        <v>488</v>
      </c>
      <c r="M54" s="157"/>
      <c r="N54" s="157"/>
      <c r="O54" s="157"/>
      <c r="P54" s="157"/>
      <c r="Q54" s="157"/>
      <c r="R54" s="157"/>
      <c r="S54" s="157"/>
      <c r="T54" s="157"/>
      <c r="U54" s="157"/>
      <c r="V54" s="157"/>
      <c r="W54" s="157"/>
      <c r="X54" s="157"/>
      <c r="Y54" s="157"/>
      <c r="Z54" s="157"/>
    </row>
    <row r="55" spans="1:26" s="1" customFormat="1" ht="267" customHeight="1" x14ac:dyDescent="0.25">
      <c r="A55" s="7" t="s">
        <v>39</v>
      </c>
      <c r="B55" s="7" t="s">
        <v>117</v>
      </c>
      <c r="C55" s="7" t="s">
        <v>117</v>
      </c>
      <c r="D55" s="28" t="s">
        <v>118</v>
      </c>
      <c r="E55" s="128" t="s">
        <v>123</v>
      </c>
      <c r="F55" s="28" t="s">
        <v>124</v>
      </c>
      <c r="G55" s="20">
        <v>24000</v>
      </c>
      <c r="H55" s="10">
        <v>8555000</v>
      </c>
      <c r="I55" s="10">
        <v>8555000</v>
      </c>
      <c r="J55" s="21" t="s">
        <v>21</v>
      </c>
      <c r="K55" s="21" t="s">
        <v>113</v>
      </c>
      <c r="L55" s="12" t="s">
        <v>488</v>
      </c>
      <c r="M55" s="157"/>
      <c r="N55" s="157"/>
      <c r="O55" s="157"/>
      <c r="P55" s="157"/>
      <c r="Q55" s="157"/>
      <c r="R55" s="157"/>
      <c r="S55" s="157"/>
      <c r="T55" s="157"/>
      <c r="U55" s="157"/>
      <c r="V55" s="157"/>
      <c r="W55" s="157"/>
      <c r="X55" s="157"/>
      <c r="Y55" s="157"/>
      <c r="Z55" s="157"/>
    </row>
    <row r="56" spans="1:26" s="1" customFormat="1" ht="276.75" customHeight="1" x14ac:dyDescent="0.25">
      <c r="A56" s="7" t="s">
        <v>39</v>
      </c>
      <c r="B56" s="7" t="s">
        <v>117</v>
      </c>
      <c r="C56" s="7" t="s">
        <v>117</v>
      </c>
      <c r="D56" s="28" t="s">
        <v>118</v>
      </c>
      <c r="E56" s="128" t="s">
        <v>125</v>
      </c>
      <c r="F56" s="28" t="s">
        <v>124</v>
      </c>
      <c r="G56" s="20">
        <v>1500</v>
      </c>
      <c r="H56" s="10">
        <v>1780000</v>
      </c>
      <c r="I56" s="10">
        <v>1780000</v>
      </c>
      <c r="J56" s="21" t="s">
        <v>21</v>
      </c>
      <c r="K56" s="21" t="s">
        <v>113</v>
      </c>
      <c r="L56" s="12" t="s">
        <v>488</v>
      </c>
      <c r="M56" s="157"/>
      <c r="N56" s="157"/>
      <c r="O56" s="157"/>
      <c r="P56" s="157"/>
      <c r="Q56" s="157"/>
      <c r="R56" s="157"/>
      <c r="S56" s="157"/>
      <c r="T56" s="157"/>
      <c r="U56" s="157"/>
      <c r="V56" s="157"/>
      <c r="W56" s="157"/>
      <c r="X56" s="157"/>
      <c r="Y56" s="157"/>
      <c r="Z56" s="157"/>
    </row>
    <row r="57" spans="1:26" s="1" customFormat="1" ht="255" customHeight="1" x14ac:dyDescent="0.25">
      <c r="A57" s="7" t="s">
        <v>39</v>
      </c>
      <c r="B57" s="7" t="s">
        <v>117</v>
      </c>
      <c r="C57" s="7" t="s">
        <v>117</v>
      </c>
      <c r="D57" s="28" t="s">
        <v>118</v>
      </c>
      <c r="E57" s="128" t="s">
        <v>126</v>
      </c>
      <c r="F57" s="28" t="s">
        <v>124</v>
      </c>
      <c r="G57" s="20">
        <v>1500</v>
      </c>
      <c r="H57" s="10">
        <v>1120000</v>
      </c>
      <c r="I57" s="10">
        <v>1120000</v>
      </c>
      <c r="J57" s="21" t="s">
        <v>21</v>
      </c>
      <c r="K57" s="21" t="s">
        <v>113</v>
      </c>
      <c r="L57" s="12" t="s">
        <v>488</v>
      </c>
      <c r="M57" s="157"/>
      <c r="N57" s="157"/>
      <c r="O57" s="157"/>
      <c r="P57" s="157"/>
      <c r="Q57" s="157"/>
      <c r="R57" s="157"/>
      <c r="S57" s="157"/>
      <c r="T57" s="157"/>
      <c r="U57" s="157"/>
      <c r="V57" s="157"/>
      <c r="W57" s="157"/>
      <c r="X57" s="157"/>
      <c r="Y57" s="157"/>
      <c r="Z57" s="157"/>
    </row>
    <row r="58" spans="1:26" s="1" customFormat="1" ht="220.5" customHeight="1" x14ac:dyDescent="0.25">
      <c r="A58" s="7" t="s">
        <v>39</v>
      </c>
      <c r="B58" s="7" t="s">
        <v>117</v>
      </c>
      <c r="C58" s="7" t="s">
        <v>117</v>
      </c>
      <c r="D58" s="28" t="s">
        <v>127</v>
      </c>
      <c r="E58" s="128" t="s">
        <v>128</v>
      </c>
      <c r="F58" s="29" t="s">
        <v>129</v>
      </c>
      <c r="G58" s="20">
        <v>150</v>
      </c>
      <c r="H58" s="10">
        <v>42175000</v>
      </c>
      <c r="I58" s="10">
        <v>42175000</v>
      </c>
      <c r="J58" s="21" t="s">
        <v>21</v>
      </c>
      <c r="K58" s="21" t="s">
        <v>113</v>
      </c>
      <c r="L58" s="12" t="s">
        <v>488</v>
      </c>
      <c r="M58" s="157"/>
      <c r="N58" s="157"/>
      <c r="O58" s="157"/>
      <c r="P58" s="157"/>
      <c r="Q58" s="157"/>
      <c r="R58" s="157"/>
      <c r="S58" s="157"/>
      <c r="T58" s="157"/>
      <c r="U58" s="157"/>
      <c r="V58" s="157"/>
      <c r="W58" s="157"/>
      <c r="X58" s="157"/>
      <c r="Y58" s="157"/>
      <c r="Z58" s="157"/>
    </row>
    <row r="59" spans="1:26" ht="217.5" customHeight="1" x14ac:dyDescent="0.25">
      <c r="A59" s="7" t="s">
        <v>39</v>
      </c>
      <c r="B59" s="7" t="s">
        <v>117</v>
      </c>
      <c r="C59" s="7" t="s">
        <v>117</v>
      </c>
      <c r="D59" s="28" t="s">
        <v>127</v>
      </c>
      <c r="E59" s="128" t="s">
        <v>130</v>
      </c>
      <c r="F59" s="29" t="s">
        <v>129</v>
      </c>
      <c r="G59" s="20">
        <v>7</v>
      </c>
      <c r="H59" s="10">
        <v>5030000</v>
      </c>
      <c r="I59" s="10">
        <v>5030000</v>
      </c>
      <c r="J59" s="21" t="s">
        <v>21</v>
      </c>
      <c r="K59" s="21" t="s">
        <v>113</v>
      </c>
      <c r="L59" s="12" t="s">
        <v>488</v>
      </c>
      <c r="M59" s="157"/>
      <c r="N59" s="157"/>
      <c r="O59" s="157"/>
      <c r="P59" s="157"/>
      <c r="Q59" s="157"/>
      <c r="R59" s="157"/>
      <c r="S59" s="157"/>
      <c r="T59" s="157"/>
      <c r="U59" s="157"/>
      <c r="V59" s="157"/>
      <c r="W59" s="157"/>
      <c r="X59" s="157"/>
      <c r="Y59" s="157"/>
      <c r="Z59" s="157"/>
    </row>
    <row r="60" spans="1:26" ht="175.5" customHeight="1" x14ac:dyDescent="0.25">
      <c r="A60" s="7" t="s">
        <v>39</v>
      </c>
      <c r="B60" s="7" t="s">
        <v>117</v>
      </c>
      <c r="C60" s="7" t="s">
        <v>117</v>
      </c>
      <c r="D60" s="28" t="s">
        <v>127</v>
      </c>
      <c r="E60" s="128" t="s">
        <v>131</v>
      </c>
      <c r="F60" s="30" t="s">
        <v>132</v>
      </c>
      <c r="G60" s="20">
        <v>15</v>
      </c>
      <c r="H60" s="10">
        <v>132265000</v>
      </c>
      <c r="I60" s="10">
        <v>132265000</v>
      </c>
      <c r="J60" s="21" t="s">
        <v>21</v>
      </c>
      <c r="K60" s="21" t="s">
        <v>113</v>
      </c>
      <c r="L60" s="12" t="s">
        <v>488</v>
      </c>
      <c r="M60" s="157"/>
      <c r="N60" s="157"/>
      <c r="O60" s="157"/>
      <c r="P60" s="157"/>
      <c r="Q60" s="157"/>
      <c r="R60" s="157"/>
      <c r="S60" s="157"/>
      <c r="T60" s="157"/>
      <c r="U60" s="157"/>
      <c r="V60" s="157"/>
      <c r="W60" s="157"/>
      <c r="X60" s="157"/>
      <c r="Y60" s="157"/>
      <c r="Z60" s="157"/>
    </row>
    <row r="61" spans="1:26" ht="280.5" customHeight="1" x14ac:dyDescent="0.25">
      <c r="A61" s="7" t="s">
        <v>39</v>
      </c>
      <c r="B61" s="7" t="s">
        <v>117</v>
      </c>
      <c r="C61" s="7" t="s">
        <v>117</v>
      </c>
      <c r="D61" s="28" t="s">
        <v>127</v>
      </c>
      <c r="E61" s="128" t="s">
        <v>133</v>
      </c>
      <c r="F61" s="28" t="s">
        <v>134</v>
      </c>
      <c r="G61" s="20">
        <v>15</v>
      </c>
      <c r="H61" s="10">
        <v>40640000</v>
      </c>
      <c r="I61" s="10">
        <v>40640000</v>
      </c>
      <c r="J61" s="21" t="s">
        <v>21</v>
      </c>
      <c r="K61" s="21" t="s">
        <v>113</v>
      </c>
      <c r="L61" s="12" t="s">
        <v>488</v>
      </c>
      <c r="M61" s="157"/>
      <c r="N61" s="157"/>
      <c r="O61" s="157"/>
      <c r="P61" s="157"/>
      <c r="Q61" s="157"/>
      <c r="R61" s="157"/>
      <c r="S61" s="157"/>
      <c r="T61" s="157"/>
      <c r="U61" s="157"/>
      <c r="V61" s="157"/>
      <c r="W61" s="157"/>
      <c r="X61" s="157"/>
      <c r="Y61" s="157"/>
      <c r="Z61" s="157"/>
    </row>
    <row r="62" spans="1:26" ht="269.25" customHeight="1" x14ac:dyDescent="0.25">
      <c r="A62" s="7" t="s">
        <v>39</v>
      </c>
      <c r="B62" s="7" t="s">
        <v>117</v>
      </c>
      <c r="C62" s="7" t="s">
        <v>117</v>
      </c>
      <c r="D62" s="28" t="s">
        <v>127</v>
      </c>
      <c r="E62" s="128" t="s">
        <v>135</v>
      </c>
      <c r="F62" s="28" t="s">
        <v>134</v>
      </c>
      <c r="G62" s="20">
        <v>10</v>
      </c>
      <c r="H62" s="10">
        <v>6320000</v>
      </c>
      <c r="I62" s="10">
        <v>6320000</v>
      </c>
      <c r="J62" s="21" t="s">
        <v>21</v>
      </c>
      <c r="K62" s="21" t="s">
        <v>113</v>
      </c>
      <c r="L62" s="12" t="s">
        <v>488</v>
      </c>
      <c r="M62" s="157"/>
      <c r="N62" s="157"/>
      <c r="O62" s="157"/>
      <c r="P62" s="157"/>
      <c r="Q62" s="157"/>
      <c r="R62" s="157"/>
      <c r="S62" s="157"/>
      <c r="T62" s="157"/>
      <c r="U62" s="157"/>
      <c r="V62" s="157"/>
      <c r="W62" s="157"/>
      <c r="X62" s="157"/>
      <c r="Y62" s="157"/>
      <c r="Z62" s="157"/>
    </row>
    <row r="63" spans="1:26" ht="75" x14ac:dyDescent="0.25">
      <c r="A63" s="7" t="s">
        <v>39</v>
      </c>
      <c r="B63" s="7" t="s">
        <v>117</v>
      </c>
      <c r="C63" s="7" t="s">
        <v>117</v>
      </c>
      <c r="D63" s="15" t="s">
        <v>136</v>
      </c>
      <c r="E63" s="31" t="s">
        <v>137</v>
      </c>
      <c r="F63" s="15" t="s">
        <v>138</v>
      </c>
      <c r="G63" s="32">
        <v>10</v>
      </c>
      <c r="H63" s="10">
        <v>65895000</v>
      </c>
      <c r="I63" s="10">
        <v>65895000</v>
      </c>
      <c r="J63" s="21" t="s">
        <v>21</v>
      </c>
      <c r="K63" s="12" t="s">
        <v>139</v>
      </c>
      <c r="L63" s="12" t="s">
        <v>488</v>
      </c>
      <c r="M63" s="157"/>
      <c r="N63" s="157"/>
      <c r="O63" s="157"/>
      <c r="P63" s="157"/>
      <c r="Q63" s="157"/>
      <c r="R63" s="157"/>
      <c r="S63" s="157"/>
      <c r="T63" s="157"/>
      <c r="U63" s="157"/>
      <c r="V63" s="157"/>
      <c r="W63" s="157"/>
      <c r="X63" s="157"/>
      <c r="Y63" s="157"/>
      <c r="Z63" s="157"/>
    </row>
    <row r="64" spans="1:26" ht="75" x14ac:dyDescent="0.25">
      <c r="A64" s="7" t="s">
        <v>39</v>
      </c>
      <c r="B64" s="7" t="s">
        <v>117</v>
      </c>
      <c r="C64" s="7" t="s">
        <v>117</v>
      </c>
      <c r="D64" s="15" t="s">
        <v>136</v>
      </c>
      <c r="E64" s="31" t="s">
        <v>140</v>
      </c>
      <c r="F64" s="15" t="s">
        <v>138</v>
      </c>
      <c r="G64" s="32">
        <v>10</v>
      </c>
      <c r="H64" s="10">
        <v>39785000</v>
      </c>
      <c r="I64" s="10">
        <v>39785000</v>
      </c>
      <c r="J64" s="21" t="s">
        <v>21</v>
      </c>
      <c r="K64" s="12" t="s">
        <v>139</v>
      </c>
      <c r="L64" s="12" t="s">
        <v>488</v>
      </c>
      <c r="M64" s="157"/>
      <c r="N64" s="157"/>
      <c r="O64" s="157"/>
      <c r="P64" s="157"/>
      <c r="Q64" s="157"/>
      <c r="R64" s="157"/>
      <c r="S64" s="157"/>
      <c r="T64" s="157"/>
      <c r="U64" s="157"/>
      <c r="V64" s="157"/>
      <c r="W64" s="157"/>
      <c r="X64" s="157"/>
      <c r="Y64" s="157"/>
      <c r="Z64" s="157"/>
    </row>
    <row r="65" spans="1:26" ht="75" x14ac:dyDescent="0.25">
      <c r="A65" s="7" t="s">
        <v>39</v>
      </c>
      <c r="B65" s="7" t="s">
        <v>117</v>
      </c>
      <c r="C65" s="7" t="s">
        <v>117</v>
      </c>
      <c r="D65" s="15" t="s">
        <v>136</v>
      </c>
      <c r="E65" s="31" t="s">
        <v>141</v>
      </c>
      <c r="F65" s="15" t="s">
        <v>138</v>
      </c>
      <c r="G65" s="32">
        <v>2</v>
      </c>
      <c r="H65" s="10">
        <v>1345000</v>
      </c>
      <c r="I65" s="10">
        <v>1345000</v>
      </c>
      <c r="J65" s="21" t="s">
        <v>21</v>
      </c>
      <c r="K65" s="12" t="s">
        <v>139</v>
      </c>
      <c r="L65" s="12" t="s">
        <v>488</v>
      </c>
      <c r="M65" s="157"/>
      <c r="N65" s="157"/>
      <c r="O65" s="157"/>
      <c r="P65" s="157"/>
      <c r="Q65" s="157"/>
      <c r="R65" s="157"/>
      <c r="S65" s="157"/>
      <c r="T65" s="157"/>
      <c r="U65" s="157"/>
      <c r="V65" s="157"/>
      <c r="W65" s="157"/>
      <c r="X65" s="157"/>
      <c r="Y65" s="157"/>
      <c r="Z65" s="157"/>
    </row>
    <row r="66" spans="1:26" ht="75" x14ac:dyDescent="0.25">
      <c r="A66" s="7" t="s">
        <v>39</v>
      </c>
      <c r="B66" s="7" t="s">
        <v>117</v>
      </c>
      <c r="C66" s="7" t="s">
        <v>117</v>
      </c>
      <c r="D66" s="15" t="s">
        <v>136</v>
      </c>
      <c r="E66" s="31" t="s">
        <v>142</v>
      </c>
      <c r="F66" s="15" t="s">
        <v>138</v>
      </c>
      <c r="G66" s="32">
        <v>10</v>
      </c>
      <c r="H66" s="10">
        <v>2710000</v>
      </c>
      <c r="I66" s="10">
        <v>2710000</v>
      </c>
      <c r="J66" s="21" t="s">
        <v>21</v>
      </c>
      <c r="K66" s="12" t="s">
        <v>139</v>
      </c>
      <c r="L66" s="12" t="s">
        <v>488</v>
      </c>
      <c r="M66" s="157"/>
      <c r="N66" s="157"/>
      <c r="O66" s="157"/>
      <c r="P66" s="157"/>
      <c r="Q66" s="157"/>
      <c r="R66" s="157"/>
      <c r="S66" s="157"/>
      <c r="T66" s="157"/>
      <c r="U66" s="157"/>
      <c r="V66" s="157"/>
      <c r="W66" s="157"/>
      <c r="X66" s="157"/>
      <c r="Y66" s="157"/>
      <c r="Z66" s="157"/>
    </row>
    <row r="67" spans="1:26" ht="75" x14ac:dyDescent="0.25">
      <c r="A67" s="7" t="s">
        <v>39</v>
      </c>
      <c r="B67" s="7" t="s">
        <v>117</v>
      </c>
      <c r="C67" s="7" t="s">
        <v>117</v>
      </c>
      <c r="D67" s="15" t="s">
        <v>136</v>
      </c>
      <c r="E67" s="31" t="s">
        <v>143</v>
      </c>
      <c r="F67" s="15" t="s">
        <v>138</v>
      </c>
      <c r="G67" s="32">
        <v>9</v>
      </c>
      <c r="H67" s="10">
        <v>4460000</v>
      </c>
      <c r="I67" s="10">
        <v>4460000</v>
      </c>
      <c r="J67" s="11" t="s">
        <v>21</v>
      </c>
      <c r="K67" s="12" t="s">
        <v>139</v>
      </c>
      <c r="L67" s="12" t="s">
        <v>488</v>
      </c>
      <c r="M67" s="157"/>
      <c r="N67" s="157"/>
      <c r="O67" s="157"/>
      <c r="P67" s="157"/>
      <c r="Q67" s="157"/>
      <c r="R67" s="157"/>
      <c r="S67" s="157"/>
      <c r="T67" s="157"/>
      <c r="U67" s="157"/>
      <c r="V67" s="157"/>
      <c r="W67" s="157"/>
      <c r="X67" s="157"/>
      <c r="Y67" s="157"/>
      <c r="Z67" s="157"/>
    </row>
    <row r="68" spans="1:26" ht="75.75" thickBot="1" x14ac:dyDescent="0.3">
      <c r="A68" s="7" t="s">
        <v>39</v>
      </c>
      <c r="B68" s="7" t="s">
        <v>117</v>
      </c>
      <c r="C68" s="7" t="s">
        <v>117</v>
      </c>
      <c r="D68" s="15" t="s">
        <v>136</v>
      </c>
      <c r="E68" s="33" t="s">
        <v>144</v>
      </c>
      <c r="F68" s="15" t="s">
        <v>138</v>
      </c>
      <c r="G68" s="34">
        <v>50</v>
      </c>
      <c r="H68" s="10">
        <v>18445000</v>
      </c>
      <c r="I68" s="10">
        <v>18445000</v>
      </c>
      <c r="J68" s="11" t="s">
        <v>21</v>
      </c>
      <c r="K68" s="12" t="s">
        <v>139</v>
      </c>
      <c r="L68" s="12" t="s">
        <v>488</v>
      </c>
      <c r="M68" s="157"/>
      <c r="N68" s="157"/>
      <c r="O68" s="157"/>
      <c r="P68" s="157"/>
      <c r="Q68" s="157"/>
      <c r="R68" s="157"/>
      <c r="S68" s="157"/>
      <c r="T68" s="157"/>
      <c r="U68" s="157"/>
      <c r="V68" s="157"/>
      <c r="W68" s="157"/>
      <c r="X68" s="157"/>
      <c r="Y68" s="157"/>
      <c r="Z68" s="157"/>
    </row>
    <row r="69" spans="1:26" ht="89.25" x14ac:dyDescent="0.25">
      <c r="A69" s="112" t="s">
        <v>39</v>
      </c>
      <c r="B69" s="112" t="s">
        <v>117</v>
      </c>
      <c r="C69" s="112" t="s">
        <v>117</v>
      </c>
      <c r="D69" s="113" t="s">
        <v>476</v>
      </c>
      <c r="E69" s="132" t="s">
        <v>477</v>
      </c>
      <c r="F69" s="113" t="s">
        <v>476</v>
      </c>
      <c r="G69" s="114">
        <v>40</v>
      </c>
      <c r="H69" s="10">
        <v>5326000</v>
      </c>
      <c r="I69" s="10">
        <v>5326000</v>
      </c>
      <c r="J69" s="53" t="s">
        <v>48</v>
      </c>
      <c r="K69" s="115" t="s">
        <v>202</v>
      </c>
      <c r="L69" s="12" t="s">
        <v>488</v>
      </c>
      <c r="M69" s="157"/>
      <c r="N69" s="157"/>
      <c r="O69" s="157"/>
      <c r="P69" s="157"/>
      <c r="Q69" s="157"/>
      <c r="R69" s="157"/>
      <c r="S69" s="157"/>
      <c r="T69" s="157"/>
      <c r="U69" s="157"/>
      <c r="V69" s="157"/>
      <c r="W69" s="157"/>
      <c r="X69" s="157"/>
      <c r="Y69" s="157"/>
      <c r="Z69" s="157"/>
    </row>
    <row r="70" spans="1:26" ht="89.25" x14ac:dyDescent="0.25">
      <c r="A70" s="112" t="s">
        <v>39</v>
      </c>
      <c r="B70" s="112" t="s">
        <v>117</v>
      </c>
      <c r="C70" s="112" t="s">
        <v>117</v>
      </c>
      <c r="D70" s="113" t="s">
        <v>476</v>
      </c>
      <c r="E70" s="132" t="s">
        <v>478</v>
      </c>
      <c r="F70" s="113" t="s">
        <v>476</v>
      </c>
      <c r="G70" s="114">
        <v>5</v>
      </c>
      <c r="H70" s="10">
        <v>9945000</v>
      </c>
      <c r="I70" s="10">
        <v>9945000</v>
      </c>
      <c r="J70" s="53" t="s">
        <v>48</v>
      </c>
      <c r="K70" s="115" t="s">
        <v>202</v>
      </c>
      <c r="L70" s="12" t="s">
        <v>488</v>
      </c>
      <c r="M70" s="157"/>
      <c r="N70" s="157"/>
      <c r="O70" s="157"/>
      <c r="P70" s="157"/>
      <c r="Q70" s="157"/>
      <c r="R70" s="157"/>
      <c r="S70" s="157"/>
      <c r="T70" s="157"/>
      <c r="U70" s="157"/>
      <c r="V70" s="157"/>
      <c r="W70" s="157"/>
      <c r="X70" s="157"/>
      <c r="Y70" s="157"/>
      <c r="Z70" s="157"/>
    </row>
    <row r="71" spans="1:26" ht="85.5" customHeight="1" x14ac:dyDescent="0.25">
      <c r="A71" s="7" t="s">
        <v>145</v>
      </c>
      <c r="B71" s="7" t="s">
        <v>146</v>
      </c>
      <c r="C71" s="7" t="s">
        <v>147</v>
      </c>
      <c r="D71" s="15" t="s">
        <v>148</v>
      </c>
      <c r="E71" s="27" t="s">
        <v>149</v>
      </c>
      <c r="F71" s="149" t="s">
        <v>150</v>
      </c>
      <c r="G71" s="22">
        <v>1</v>
      </c>
      <c r="H71" s="10">
        <v>15000</v>
      </c>
      <c r="I71" s="10">
        <v>15000</v>
      </c>
      <c r="J71" s="11" t="s">
        <v>48</v>
      </c>
      <c r="K71" s="12" t="s">
        <v>65</v>
      </c>
      <c r="L71" s="12" t="s">
        <v>488</v>
      </c>
      <c r="M71" s="157"/>
      <c r="N71" s="157"/>
      <c r="O71" s="157"/>
      <c r="P71" s="157"/>
      <c r="Q71" s="157"/>
      <c r="R71" s="157"/>
      <c r="S71" s="157"/>
      <c r="T71" s="157"/>
      <c r="U71" s="157"/>
      <c r="V71" s="157"/>
      <c r="W71" s="157"/>
      <c r="X71" s="157"/>
      <c r="Y71" s="157"/>
      <c r="Z71" s="157"/>
    </row>
    <row r="72" spans="1:26" ht="75" x14ac:dyDescent="0.25">
      <c r="A72" s="7" t="s">
        <v>145</v>
      </c>
      <c r="B72" s="7" t="s">
        <v>146</v>
      </c>
      <c r="C72" s="7" t="s">
        <v>147</v>
      </c>
      <c r="D72" s="15" t="s">
        <v>148</v>
      </c>
      <c r="E72" s="27" t="s">
        <v>151</v>
      </c>
      <c r="F72" s="150"/>
      <c r="G72" s="22">
        <v>1</v>
      </c>
      <c r="H72" s="10">
        <v>15000</v>
      </c>
      <c r="I72" s="10">
        <v>15000</v>
      </c>
      <c r="J72" s="11" t="s">
        <v>48</v>
      </c>
      <c r="K72" s="12" t="s">
        <v>65</v>
      </c>
      <c r="L72" s="12" t="s">
        <v>488</v>
      </c>
      <c r="M72" s="157"/>
      <c r="N72" s="157"/>
      <c r="O72" s="157"/>
      <c r="P72" s="157"/>
      <c r="Q72" s="157"/>
      <c r="R72" s="157"/>
      <c r="S72" s="157"/>
      <c r="T72" s="157"/>
      <c r="U72" s="157"/>
      <c r="V72" s="157"/>
      <c r="W72" s="157"/>
      <c r="X72" s="157"/>
      <c r="Y72" s="157"/>
      <c r="Z72" s="157"/>
    </row>
    <row r="73" spans="1:26" ht="75" x14ac:dyDescent="0.25">
      <c r="A73" s="7" t="s">
        <v>145</v>
      </c>
      <c r="B73" s="7" t="s">
        <v>146</v>
      </c>
      <c r="C73" s="7" t="s">
        <v>147</v>
      </c>
      <c r="D73" s="15" t="s">
        <v>148</v>
      </c>
      <c r="E73" s="27" t="s">
        <v>152</v>
      </c>
      <c r="F73" s="150"/>
      <c r="G73" s="22">
        <v>1</v>
      </c>
      <c r="H73" s="10">
        <v>10000</v>
      </c>
      <c r="I73" s="10">
        <v>10000</v>
      </c>
      <c r="J73" s="11" t="s">
        <v>48</v>
      </c>
      <c r="K73" s="12" t="s">
        <v>65</v>
      </c>
      <c r="L73" s="12" t="s">
        <v>488</v>
      </c>
      <c r="M73" s="157"/>
      <c r="N73" s="157"/>
      <c r="O73" s="157"/>
      <c r="P73" s="157"/>
      <c r="Q73" s="157"/>
      <c r="R73" s="157"/>
      <c r="S73" s="157"/>
      <c r="T73" s="157"/>
      <c r="U73" s="157"/>
      <c r="V73" s="157"/>
      <c r="W73" s="157"/>
      <c r="X73" s="157"/>
      <c r="Y73" s="157"/>
      <c r="Z73" s="157"/>
    </row>
    <row r="74" spans="1:26" s="1" customFormat="1" ht="75" x14ac:dyDescent="0.25">
      <c r="A74" s="7" t="s">
        <v>145</v>
      </c>
      <c r="B74" s="7" t="s">
        <v>146</v>
      </c>
      <c r="C74" s="7" t="s">
        <v>147</v>
      </c>
      <c r="D74" s="15" t="s">
        <v>148</v>
      </c>
      <c r="E74" s="27" t="s">
        <v>153</v>
      </c>
      <c r="F74" s="150"/>
      <c r="G74" s="22">
        <v>1</v>
      </c>
      <c r="H74" s="10">
        <v>25000</v>
      </c>
      <c r="I74" s="10">
        <v>25000</v>
      </c>
      <c r="J74" s="11" t="s">
        <v>48</v>
      </c>
      <c r="K74" s="12" t="s">
        <v>65</v>
      </c>
      <c r="L74" s="12" t="s">
        <v>488</v>
      </c>
      <c r="M74" s="157"/>
      <c r="N74" s="157"/>
      <c r="O74" s="157"/>
      <c r="P74" s="157"/>
      <c r="Q74" s="157"/>
      <c r="R74" s="157"/>
      <c r="S74" s="157"/>
      <c r="T74" s="157"/>
      <c r="U74" s="157"/>
      <c r="V74" s="157"/>
      <c r="W74" s="157"/>
      <c r="X74" s="157"/>
      <c r="Y74" s="157"/>
      <c r="Z74" s="157"/>
    </row>
    <row r="75" spans="1:26" s="1" customFormat="1" ht="105" x14ac:dyDescent="0.25">
      <c r="A75" s="7" t="s">
        <v>145</v>
      </c>
      <c r="B75" s="7" t="s">
        <v>146</v>
      </c>
      <c r="C75" s="7" t="s">
        <v>147</v>
      </c>
      <c r="D75" s="15" t="s">
        <v>148</v>
      </c>
      <c r="E75" s="27" t="s">
        <v>154</v>
      </c>
      <c r="F75" s="150"/>
      <c r="G75" s="22">
        <v>1</v>
      </c>
      <c r="H75" s="10">
        <v>15000</v>
      </c>
      <c r="I75" s="10">
        <v>15000</v>
      </c>
      <c r="J75" s="11" t="s">
        <v>48</v>
      </c>
      <c r="K75" s="12" t="s">
        <v>65</v>
      </c>
      <c r="L75" s="12" t="s">
        <v>488</v>
      </c>
      <c r="M75" s="157"/>
      <c r="N75" s="157"/>
      <c r="O75" s="157"/>
      <c r="P75" s="157"/>
      <c r="Q75" s="157"/>
      <c r="R75" s="157"/>
      <c r="S75" s="157"/>
      <c r="T75" s="157"/>
      <c r="U75" s="157"/>
      <c r="V75" s="157"/>
      <c r="W75" s="157"/>
      <c r="X75" s="157"/>
      <c r="Y75" s="157"/>
      <c r="Z75" s="157"/>
    </row>
    <row r="76" spans="1:26" s="1" customFormat="1" ht="75" x14ac:dyDescent="0.25">
      <c r="A76" s="7" t="s">
        <v>145</v>
      </c>
      <c r="B76" s="7" t="s">
        <v>146</v>
      </c>
      <c r="C76" s="7" t="s">
        <v>147</v>
      </c>
      <c r="D76" s="15" t="s">
        <v>148</v>
      </c>
      <c r="E76" s="27" t="s">
        <v>155</v>
      </c>
      <c r="F76" s="150"/>
      <c r="G76" s="22">
        <v>1</v>
      </c>
      <c r="H76" s="10">
        <v>20000</v>
      </c>
      <c r="I76" s="10">
        <v>20000</v>
      </c>
      <c r="J76" s="11" t="s">
        <v>48</v>
      </c>
      <c r="K76" s="12" t="s">
        <v>65</v>
      </c>
      <c r="L76" s="12" t="s">
        <v>488</v>
      </c>
      <c r="M76" s="157"/>
      <c r="N76" s="157"/>
      <c r="O76" s="157"/>
      <c r="P76" s="157"/>
      <c r="Q76" s="157"/>
      <c r="R76" s="157"/>
      <c r="S76" s="157"/>
      <c r="T76" s="157"/>
      <c r="U76" s="157"/>
      <c r="V76" s="157"/>
      <c r="W76" s="157"/>
      <c r="X76" s="157"/>
      <c r="Y76" s="157"/>
      <c r="Z76" s="157"/>
    </row>
    <row r="77" spans="1:26" s="1" customFormat="1" ht="75" x14ac:dyDescent="0.25">
      <c r="A77" s="7" t="s">
        <v>145</v>
      </c>
      <c r="B77" s="7" t="s">
        <v>146</v>
      </c>
      <c r="C77" s="7" t="s">
        <v>147</v>
      </c>
      <c r="D77" s="15" t="s">
        <v>148</v>
      </c>
      <c r="E77" s="27" t="s">
        <v>156</v>
      </c>
      <c r="F77" s="150"/>
      <c r="G77" s="22">
        <v>1</v>
      </c>
      <c r="H77" s="10">
        <v>10000</v>
      </c>
      <c r="I77" s="10">
        <v>10000</v>
      </c>
      <c r="J77" s="11" t="s">
        <v>48</v>
      </c>
      <c r="K77" s="12" t="s">
        <v>65</v>
      </c>
      <c r="L77" s="12" t="s">
        <v>488</v>
      </c>
      <c r="M77" s="157"/>
      <c r="N77" s="157"/>
      <c r="O77" s="157"/>
      <c r="P77" s="157"/>
      <c r="Q77" s="157"/>
      <c r="R77" s="157"/>
      <c r="S77" s="157"/>
      <c r="T77" s="157"/>
      <c r="U77" s="157"/>
      <c r="V77" s="157"/>
      <c r="W77" s="157"/>
      <c r="X77" s="157"/>
      <c r="Y77" s="157"/>
      <c r="Z77" s="157"/>
    </row>
    <row r="78" spans="1:26" s="1" customFormat="1" ht="75" x14ac:dyDescent="0.25">
      <c r="A78" s="7" t="s">
        <v>145</v>
      </c>
      <c r="B78" s="7" t="s">
        <v>146</v>
      </c>
      <c r="C78" s="7" t="s">
        <v>147</v>
      </c>
      <c r="D78" s="15" t="s">
        <v>148</v>
      </c>
      <c r="E78" s="27" t="s">
        <v>157</v>
      </c>
      <c r="F78" s="150"/>
      <c r="G78" s="22">
        <v>1</v>
      </c>
      <c r="H78" s="10">
        <v>25000</v>
      </c>
      <c r="I78" s="10">
        <v>25000</v>
      </c>
      <c r="J78" s="11" t="s">
        <v>48</v>
      </c>
      <c r="K78" s="12" t="s">
        <v>65</v>
      </c>
      <c r="L78" s="12" t="s">
        <v>488</v>
      </c>
      <c r="M78" s="157"/>
      <c r="N78" s="157"/>
      <c r="O78" s="157"/>
      <c r="P78" s="157"/>
      <c r="Q78" s="157"/>
      <c r="R78" s="157"/>
      <c r="S78" s="157"/>
      <c r="T78" s="157"/>
      <c r="U78" s="157"/>
      <c r="V78" s="157"/>
      <c r="W78" s="157"/>
      <c r="X78" s="157"/>
      <c r="Y78" s="157"/>
      <c r="Z78" s="157"/>
    </row>
    <row r="79" spans="1:26" s="1" customFormat="1" ht="75" x14ac:dyDescent="0.25">
      <c r="A79" s="7" t="s">
        <v>145</v>
      </c>
      <c r="B79" s="7" t="s">
        <v>146</v>
      </c>
      <c r="C79" s="7" t="s">
        <v>147</v>
      </c>
      <c r="D79" s="15" t="s">
        <v>148</v>
      </c>
      <c r="E79" s="27" t="s">
        <v>158</v>
      </c>
      <c r="F79" s="150"/>
      <c r="G79" s="22">
        <v>1</v>
      </c>
      <c r="H79" s="10">
        <v>15000</v>
      </c>
      <c r="I79" s="10">
        <v>15000</v>
      </c>
      <c r="J79" s="11" t="s">
        <v>48</v>
      </c>
      <c r="K79" s="12" t="s">
        <v>65</v>
      </c>
      <c r="L79" s="12" t="s">
        <v>488</v>
      </c>
      <c r="M79" s="157"/>
      <c r="N79" s="157"/>
      <c r="O79" s="157"/>
      <c r="P79" s="157"/>
      <c r="Q79" s="157"/>
      <c r="R79" s="157"/>
      <c r="S79" s="157"/>
      <c r="T79" s="157"/>
      <c r="U79" s="157"/>
      <c r="V79" s="157"/>
      <c r="W79" s="157"/>
      <c r="X79" s="157"/>
      <c r="Y79" s="157"/>
      <c r="Z79" s="157"/>
    </row>
    <row r="80" spans="1:26" s="1" customFormat="1" ht="75" x14ac:dyDescent="0.25">
      <c r="A80" s="7" t="s">
        <v>145</v>
      </c>
      <c r="B80" s="7" t="s">
        <v>146</v>
      </c>
      <c r="C80" s="7" t="s">
        <v>147</v>
      </c>
      <c r="D80" s="15" t="s">
        <v>148</v>
      </c>
      <c r="E80" s="27" t="s">
        <v>159</v>
      </c>
      <c r="F80" s="150"/>
      <c r="G80" s="22">
        <v>1</v>
      </c>
      <c r="H80" s="10">
        <v>10000</v>
      </c>
      <c r="I80" s="10">
        <v>10000</v>
      </c>
      <c r="J80" s="11" t="s">
        <v>48</v>
      </c>
      <c r="K80" s="12" t="s">
        <v>65</v>
      </c>
      <c r="L80" s="12" t="s">
        <v>488</v>
      </c>
      <c r="M80" s="157"/>
      <c r="N80" s="157"/>
      <c r="O80" s="157"/>
      <c r="P80" s="157"/>
      <c r="Q80" s="157"/>
      <c r="R80" s="157"/>
      <c r="S80" s="157"/>
      <c r="T80" s="157"/>
      <c r="U80" s="157"/>
      <c r="V80" s="157"/>
      <c r="W80" s="157"/>
      <c r="X80" s="157"/>
      <c r="Y80" s="157"/>
      <c r="Z80" s="157"/>
    </row>
    <row r="81" spans="1:26" s="1" customFormat="1" ht="75" x14ac:dyDescent="0.25">
      <c r="A81" s="7" t="s">
        <v>145</v>
      </c>
      <c r="B81" s="7" t="s">
        <v>146</v>
      </c>
      <c r="C81" s="7" t="s">
        <v>147</v>
      </c>
      <c r="D81" s="15" t="s">
        <v>148</v>
      </c>
      <c r="E81" s="27" t="s">
        <v>160</v>
      </c>
      <c r="F81" s="150"/>
      <c r="G81" s="22">
        <v>1</v>
      </c>
      <c r="H81" s="10">
        <v>20000</v>
      </c>
      <c r="I81" s="10">
        <v>20000</v>
      </c>
      <c r="J81" s="11" t="s">
        <v>48</v>
      </c>
      <c r="K81" s="12" t="s">
        <v>65</v>
      </c>
      <c r="L81" s="12" t="s">
        <v>488</v>
      </c>
      <c r="M81" s="157"/>
      <c r="N81" s="157"/>
      <c r="O81" s="157"/>
      <c r="P81" s="157"/>
      <c r="Q81" s="157"/>
      <c r="R81" s="157"/>
      <c r="S81" s="157"/>
      <c r="T81" s="157"/>
      <c r="U81" s="157"/>
      <c r="V81" s="157"/>
      <c r="W81" s="157"/>
      <c r="X81" s="157"/>
      <c r="Y81" s="157"/>
      <c r="Z81" s="157"/>
    </row>
    <row r="82" spans="1:26" s="1" customFormat="1" ht="75" x14ac:dyDescent="0.25">
      <c r="A82" s="7" t="s">
        <v>145</v>
      </c>
      <c r="B82" s="7" t="s">
        <v>146</v>
      </c>
      <c r="C82" s="7" t="s">
        <v>147</v>
      </c>
      <c r="D82" s="15" t="s">
        <v>148</v>
      </c>
      <c r="E82" s="27" t="s">
        <v>161</v>
      </c>
      <c r="F82" s="150"/>
      <c r="G82" s="22">
        <v>1</v>
      </c>
      <c r="H82" s="10">
        <v>25000</v>
      </c>
      <c r="I82" s="10">
        <v>25000</v>
      </c>
      <c r="J82" s="11" t="s">
        <v>48</v>
      </c>
      <c r="K82" s="12" t="s">
        <v>65</v>
      </c>
      <c r="L82" s="12" t="s">
        <v>488</v>
      </c>
      <c r="M82" s="157"/>
      <c r="N82" s="157"/>
      <c r="O82" s="157"/>
      <c r="P82" s="157"/>
      <c r="Q82" s="157"/>
      <c r="R82" s="157"/>
      <c r="S82" s="157"/>
      <c r="T82" s="157"/>
      <c r="U82" s="157"/>
      <c r="V82" s="157"/>
      <c r="W82" s="157"/>
      <c r="X82" s="157"/>
      <c r="Y82" s="157"/>
      <c r="Z82" s="157"/>
    </row>
    <row r="83" spans="1:26" s="1" customFormat="1" ht="75" x14ac:dyDescent="0.25">
      <c r="A83" s="7" t="s">
        <v>145</v>
      </c>
      <c r="B83" s="7" t="s">
        <v>146</v>
      </c>
      <c r="C83" s="7" t="s">
        <v>147</v>
      </c>
      <c r="D83" s="15" t="s">
        <v>148</v>
      </c>
      <c r="E83" s="27" t="s">
        <v>162</v>
      </c>
      <c r="F83" s="150"/>
      <c r="G83" s="22">
        <v>1</v>
      </c>
      <c r="H83" s="10">
        <v>25000</v>
      </c>
      <c r="I83" s="10">
        <v>25000</v>
      </c>
      <c r="J83" s="11" t="s">
        <v>48</v>
      </c>
      <c r="K83" s="12" t="s">
        <v>65</v>
      </c>
      <c r="L83" s="12" t="s">
        <v>488</v>
      </c>
      <c r="M83" s="157"/>
      <c r="N83" s="157"/>
      <c r="O83" s="157"/>
      <c r="P83" s="157"/>
      <c r="Q83" s="157"/>
      <c r="R83" s="157"/>
      <c r="S83" s="157"/>
      <c r="T83" s="157"/>
      <c r="U83" s="157"/>
      <c r="V83" s="157"/>
      <c r="W83" s="157"/>
      <c r="X83" s="157"/>
      <c r="Y83" s="157"/>
      <c r="Z83" s="157"/>
    </row>
    <row r="84" spans="1:26" s="1" customFormat="1" ht="75" x14ac:dyDescent="0.25">
      <c r="A84" s="7" t="s">
        <v>145</v>
      </c>
      <c r="B84" s="7" t="s">
        <v>146</v>
      </c>
      <c r="C84" s="7" t="s">
        <v>147</v>
      </c>
      <c r="D84" s="15" t="s">
        <v>148</v>
      </c>
      <c r="E84" s="27" t="s">
        <v>163</v>
      </c>
      <c r="F84" s="150"/>
      <c r="G84" s="22">
        <v>1</v>
      </c>
      <c r="H84" s="10">
        <v>30000</v>
      </c>
      <c r="I84" s="10">
        <v>30000</v>
      </c>
      <c r="J84" s="11" t="s">
        <v>48</v>
      </c>
      <c r="K84" s="12" t="s">
        <v>65</v>
      </c>
      <c r="L84" s="12" t="s">
        <v>488</v>
      </c>
      <c r="M84" s="157"/>
      <c r="N84" s="157"/>
      <c r="O84" s="157"/>
      <c r="P84" s="157"/>
      <c r="Q84" s="157"/>
      <c r="R84" s="157"/>
      <c r="S84" s="157"/>
      <c r="T84" s="157"/>
      <c r="U84" s="157"/>
      <c r="V84" s="157"/>
      <c r="W84" s="157"/>
      <c r="X84" s="157"/>
      <c r="Y84" s="157"/>
      <c r="Z84" s="157"/>
    </row>
    <row r="85" spans="1:26" s="1" customFormat="1" ht="75" x14ac:dyDescent="0.25">
      <c r="A85" s="7" t="s">
        <v>145</v>
      </c>
      <c r="B85" s="7" t="s">
        <v>146</v>
      </c>
      <c r="C85" s="7" t="s">
        <v>147</v>
      </c>
      <c r="D85" s="15" t="s">
        <v>148</v>
      </c>
      <c r="E85" s="27" t="s">
        <v>164</v>
      </c>
      <c r="F85" s="150"/>
      <c r="G85" s="22">
        <v>1</v>
      </c>
      <c r="H85" s="10">
        <v>30000</v>
      </c>
      <c r="I85" s="10">
        <v>30000</v>
      </c>
      <c r="J85" s="11" t="s">
        <v>48</v>
      </c>
      <c r="K85" s="12" t="s">
        <v>65</v>
      </c>
      <c r="L85" s="12" t="s">
        <v>488</v>
      </c>
      <c r="M85" s="157"/>
      <c r="N85" s="157"/>
      <c r="O85" s="157"/>
      <c r="P85" s="157"/>
      <c r="Q85" s="157"/>
      <c r="R85" s="157"/>
      <c r="S85" s="157"/>
      <c r="T85" s="157"/>
      <c r="U85" s="157"/>
      <c r="V85" s="157"/>
      <c r="W85" s="157"/>
      <c r="X85" s="157"/>
      <c r="Y85" s="157"/>
      <c r="Z85" s="157"/>
    </row>
    <row r="86" spans="1:26" s="1" customFormat="1" ht="75" x14ac:dyDescent="0.25">
      <c r="A86" s="7" t="s">
        <v>145</v>
      </c>
      <c r="B86" s="7" t="s">
        <v>146</v>
      </c>
      <c r="C86" s="7" t="s">
        <v>147</v>
      </c>
      <c r="D86" s="15" t="s">
        <v>148</v>
      </c>
      <c r="E86" s="27" t="s">
        <v>165</v>
      </c>
      <c r="F86" s="150"/>
      <c r="G86" s="22">
        <v>2</v>
      </c>
      <c r="H86" s="10">
        <v>50000</v>
      </c>
      <c r="I86" s="10">
        <v>50000</v>
      </c>
      <c r="J86" s="11" t="s">
        <v>48</v>
      </c>
      <c r="K86" s="12" t="s">
        <v>65</v>
      </c>
      <c r="L86" s="12" t="s">
        <v>488</v>
      </c>
      <c r="M86" s="157"/>
      <c r="N86" s="157"/>
      <c r="O86" s="157"/>
      <c r="P86" s="157"/>
      <c r="Q86" s="157"/>
      <c r="R86" s="157"/>
      <c r="S86" s="157"/>
      <c r="T86" s="157"/>
      <c r="U86" s="157"/>
      <c r="V86" s="157"/>
      <c r="W86" s="157"/>
      <c r="X86" s="157"/>
      <c r="Y86" s="157"/>
      <c r="Z86" s="157"/>
    </row>
    <row r="87" spans="1:26" s="1" customFormat="1" ht="75" x14ac:dyDescent="0.25">
      <c r="A87" s="7" t="s">
        <v>145</v>
      </c>
      <c r="B87" s="7" t="s">
        <v>146</v>
      </c>
      <c r="C87" s="7" t="s">
        <v>147</v>
      </c>
      <c r="D87" s="15" t="s">
        <v>148</v>
      </c>
      <c r="E87" s="27" t="s">
        <v>166</v>
      </c>
      <c r="F87" s="150"/>
      <c r="G87" s="22">
        <v>2</v>
      </c>
      <c r="H87" s="10">
        <v>40000</v>
      </c>
      <c r="I87" s="10">
        <v>40000</v>
      </c>
      <c r="J87" s="11" t="s">
        <v>48</v>
      </c>
      <c r="K87" s="12" t="s">
        <v>65</v>
      </c>
      <c r="L87" s="12" t="s">
        <v>488</v>
      </c>
      <c r="M87" s="157"/>
      <c r="N87" s="157"/>
      <c r="O87" s="157"/>
      <c r="P87" s="157"/>
      <c r="Q87" s="157"/>
      <c r="R87" s="157"/>
      <c r="S87" s="157"/>
      <c r="T87" s="157"/>
      <c r="U87" s="157"/>
      <c r="V87" s="157"/>
      <c r="W87" s="157"/>
      <c r="X87" s="157"/>
      <c r="Y87" s="157"/>
      <c r="Z87" s="157"/>
    </row>
    <row r="88" spans="1:26" s="1" customFormat="1" ht="75" x14ac:dyDescent="0.25">
      <c r="A88" s="7" t="s">
        <v>145</v>
      </c>
      <c r="B88" s="7" t="s">
        <v>146</v>
      </c>
      <c r="C88" s="7" t="s">
        <v>147</v>
      </c>
      <c r="D88" s="15" t="s">
        <v>148</v>
      </c>
      <c r="E88" s="27" t="s">
        <v>167</v>
      </c>
      <c r="F88" s="150"/>
      <c r="G88" s="22">
        <v>2</v>
      </c>
      <c r="H88" s="10">
        <v>115000</v>
      </c>
      <c r="I88" s="10">
        <v>115000</v>
      </c>
      <c r="J88" s="11" t="s">
        <v>48</v>
      </c>
      <c r="K88" s="12" t="s">
        <v>65</v>
      </c>
      <c r="L88" s="12" t="s">
        <v>488</v>
      </c>
      <c r="M88" s="157"/>
      <c r="N88" s="157"/>
      <c r="O88" s="157"/>
      <c r="P88" s="157"/>
      <c r="Q88" s="157"/>
      <c r="R88" s="157"/>
      <c r="S88" s="157"/>
      <c r="T88" s="157"/>
      <c r="U88" s="157"/>
      <c r="V88" s="157"/>
      <c r="W88" s="157"/>
      <c r="X88" s="157"/>
      <c r="Y88" s="157"/>
      <c r="Z88" s="157"/>
    </row>
    <row r="89" spans="1:26" s="1" customFormat="1" ht="75" x14ac:dyDescent="0.25">
      <c r="A89" s="7" t="s">
        <v>145</v>
      </c>
      <c r="B89" s="7" t="s">
        <v>146</v>
      </c>
      <c r="C89" s="7" t="s">
        <v>147</v>
      </c>
      <c r="D89" s="15" t="s">
        <v>148</v>
      </c>
      <c r="E89" s="27" t="s">
        <v>168</v>
      </c>
      <c r="F89" s="150"/>
      <c r="G89" s="22">
        <v>2</v>
      </c>
      <c r="H89" s="10">
        <v>45000</v>
      </c>
      <c r="I89" s="10">
        <v>45000</v>
      </c>
      <c r="J89" s="11" t="s">
        <v>48</v>
      </c>
      <c r="K89" s="12" t="s">
        <v>65</v>
      </c>
      <c r="L89" s="12" t="s">
        <v>488</v>
      </c>
      <c r="M89" s="157"/>
      <c r="N89" s="157"/>
      <c r="O89" s="157"/>
      <c r="P89" s="157"/>
      <c r="Q89" s="157"/>
      <c r="R89" s="157"/>
      <c r="S89" s="157"/>
      <c r="T89" s="157"/>
      <c r="U89" s="157"/>
      <c r="V89" s="157"/>
      <c r="W89" s="157"/>
      <c r="X89" s="157"/>
      <c r="Y89" s="157"/>
      <c r="Z89" s="157"/>
    </row>
    <row r="90" spans="1:26" s="1" customFormat="1" ht="75" x14ac:dyDescent="0.25">
      <c r="A90" s="7" t="s">
        <v>145</v>
      </c>
      <c r="B90" s="7" t="s">
        <v>146</v>
      </c>
      <c r="C90" s="7" t="s">
        <v>147</v>
      </c>
      <c r="D90" s="15" t="s">
        <v>148</v>
      </c>
      <c r="E90" s="27" t="s">
        <v>169</v>
      </c>
      <c r="F90" s="150"/>
      <c r="G90" s="22">
        <v>2</v>
      </c>
      <c r="H90" s="10">
        <v>45000</v>
      </c>
      <c r="I90" s="10">
        <v>45000</v>
      </c>
      <c r="J90" s="11" t="s">
        <v>48</v>
      </c>
      <c r="K90" s="12" t="s">
        <v>65</v>
      </c>
      <c r="L90" s="12" t="s">
        <v>488</v>
      </c>
      <c r="M90" s="157"/>
      <c r="N90" s="157"/>
      <c r="O90" s="157"/>
      <c r="P90" s="157"/>
      <c r="Q90" s="157"/>
      <c r="R90" s="157"/>
      <c r="S90" s="157"/>
      <c r="T90" s="157"/>
      <c r="U90" s="157"/>
      <c r="V90" s="157"/>
      <c r="W90" s="157"/>
      <c r="X90" s="157"/>
      <c r="Y90" s="157"/>
      <c r="Z90" s="157"/>
    </row>
    <row r="91" spans="1:26" s="1" customFormat="1" ht="75" x14ac:dyDescent="0.25">
      <c r="A91" s="7" t="s">
        <v>145</v>
      </c>
      <c r="B91" s="7" t="s">
        <v>146</v>
      </c>
      <c r="C91" s="7" t="s">
        <v>147</v>
      </c>
      <c r="D91" s="15" t="s">
        <v>148</v>
      </c>
      <c r="E91" s="27" t="s">
        <v>170</v>
      </c>
      <c r="F91" s="150"/>
      <c r="G91" s="22">
        <v>2</v>
      </c>
      <c r="H91" s="10">
        <v>50000</v>
      </c>
      <c r="I91" s="10">
        <v>50000</v>
      </c>
      <c r="J91" s="11" t="s">
        <v>48</v>
      </c>
      <c r="K91" s="12" t="s">
        <v>65</v>
      </c>
      <c r="L91" s="12" t="s">
        <v>488</v>
      </c>
      <c r="M91" s="157"/>
      <c r="N91" s="157"/>
      <c r="O91" s="157"/>
      <c r="P91" s="157"/>
      <c r="Q91" s="157"/>
      <c r="R91" s="157"/>
      <c r="S91" s="157"/>
      <c r="T91" s="157"/>
      <c r="U91" s="157"/>
      <c r="V91" s="157"/>
      <c r="W91" s="157"/>
      <c r="X91" s="157"/>
      <c r="Y91" s="157"/>
      <c r="Z91" s="157"/>
    </row>
    <row r="92" spans="1:26" s="1" customFormat="1" ht="75" x14ac:dyDescent="0.25">
      <c r="A92" s="7" t="s">
        <v>145</v>
      </c>
      <c r="B92" s="7" t="s">
        <v>146</v>
      </c>
      <c r="C92" s="7" t="s">
        <v>147</v>
      </c>
      <c r="D92" s="15" t="s">
        <v>148</v>
      </c>
      <c r="E92" s="27" t="s">
        <v>171</v>
      </c>
      <c r="F92" s="150"/>
      <c r="G92" s="22">
        <v>2</v>
      </c>
      <c r="H92" s="10">
        <v>40000</v>
      </c>
      <c r="I92" s="10">
        <v>40000</v>
      </c>
      <c r="J92" s="11" t="s">
        <v>48</v>
      </c>
      <c r="K92" s="12" t="s">
        <v>65</v>
      </c>
      <c r="L92" s="12" t="s">
        <v>488</v>
      </c>
      <c r="M92" s="157"/>
      <c r="N92" s="157"/>
      <c r="O92" s="157"/>
      <c r="P92" s="157"/>
      <c r="Q92" s="157"/>
      <c r="R92" s="157"/>
      <c r="S92" s="157"/>
      <c r="T92" s="157"/>
      <c r="U92" s="157"/>
      <c r="V92" s="157"/>
      <c r="W92" s="157"/>
      <c r="X92" s="157"/>
      <c r="Y92" s="157"/>
      <c r="Z92" s="157"/>
    </row>
    <row r="93" spans="1:26" s="1" customFormat="1" ht="75" x14ac:dyDescent="0.25">
      <c r="A93" s="7" t="s">
        <v>145</v>
      </c>
      <c r="B93" s="7" t="s">
        <v>146</v>
      </c>
      <c r="C93" s="7" t="s">
        <v>147</v>
      </c>
      <c r="D93" s="15" t="s">
        <v>148</v>
      </c>
      <c r="E93" s="27" t="s">
        <v>172</v>
      </c>
      <c r="F93" s="150"/>
      <c r="G93" s="22">
        <v>2</v>
      </c>
      <c r="H93" s="10">
        <v>135000</v>
      </c>
      <c r="I93" s="10">
        <v>135000</v>
      </c>
      <c r="J93" s="11" t="s">
        <v>48</v>
      </c>
      <c r="K93" s="12" t="s">
        <v>65</v>
      </c>
      <c r="L93" s="12" t="s">
        <v>488</v>
      </c>
      <c r="M93" s="157"/>
      <c r="N93" s="157"/>
      <c r="O93" s="157"/>
      <c r="P93" s="157"/>
      <c r="Q93" s="157"/>
      <c r="R93" s="157"/>
      <c r="S93" s="157"/>
      <c r="T93" s="157"/>
      <c r="U93" s="157"/>
      <c r="V93" s="157"/>
      <c r="W93" s="157"/>
      <c r="X93" s="157"/>
      <c r="Y93" s="157"/>
      <c r="Z93" s="157"/>
    </row>
    <row r="94" spans="1:26" s="1" customFormat="1" ht="75" x14ac:dyDescent="0.25">
      <c r="A94" s="7" t="s">
        <v>145</v>
      </c>
      <c r="B94" s="7" t="s">
        <v>146</v>
      </c>
      <c r="C94" s="7" t="s">
        <v>147</v>
      </c>
      <c r="D94" s="15" t="s">
        <v>148</v>
      </c>
      <c r="E94" s="27" t="s">
        <v>173</v>
      </c>
      <c r="F94" s="151"/>
      <c r="G94" s="22">
        <v>2</v>
      </c>
      <c r="H94" s="10">
        <v>55000</v>
      </c>
      <c r="I94" s="10">
        <v>55000</v>
      </c>
      <c r="J94" s="11" t="s">
        <v>48</v>
      </c>
      <c r="K94" s="12" t="s">
        <v>65</v>
      </c>
      <c r="L94" s="12" t="s">
        <v>488</v>
      </c>
      <c r="M94" s="157"/>
      <c r="N94" s="157"/>
      <c r="O94" s="157"/>
      <c r="P94" s="157"/>
      <c r="Q94" s="157"/>
      <c r="R94" s="157"/>
      <c r="S94" s="157"/>
      <c r="T94" s="157"/>
      <c r="U94" s="157"/>
      <c r="V94" s="157"/>
      <c r="W94" s="157"/>
      <c r="X94" s="157"/>
      <c r="Y94" s="157"/>
      <c r="Z94" s="157"/>
    </row>
    <row r="95" spans="1:26" s="1" customFormat="1" ht="75" x14ac:dyDescent="0.25">
      <c r="A95" s="7" t="s">
        <v>145</v>
      </c>
      <c r="B95" s="7" t="s">
        <v>146</v>
      </c>
      <c r="C95" s="7" t="s">
        <v>147</v>
      </c>
      <c r="D95" s="15" t="s">
        <v>148</v>
      </c>
      <c r="E95" s="27" t="s">
        <v>174</v>
      </c>
      <c r="F95" s="19"/>
      <c r="G95" s="22">
        <v>1</v>
      </c>
      <c r="H95" s="10">
        <v>40000</v>
      </c>
      <c r="I95" s="10">
        <v>40000</v>
      </c>
      <c r="J95" s="11" t="s">
        <v>48</v>
      </c>
      <c r="K95" s="12" t="s">
        <v>65</v>
      </c>
      <c r="L95" s="12" t="s">
        <v>488</v>
      </c>
      <c r="M95" s="157"/>
      <c r="N95" s="157"/>
      <c r="O95" s="157"/>
      <c r="P95" s="157"/>
      <c r="Q95" s="157"/>
      <c r="R95" s="157"/>
      <c r="S95" s="157"/>
      <c r="T95" s="157"/>
      <c r="U95" s="157"/>
      <c r="V95" s="157"/>
      <c r="W95" s="157"/>
      <c r="X95" s="157"/>
      <c r="Y95" s="157"/>
      <c r="Z95" s="157"/>
    </row>
    <row r="96" spans="1:26" s="1" customFormat="1" ht="75" x14ac:dyDescent="0.25">
      <c r="A96" s="7" t="s">
        <v>145</v>
      </c>
      <c r="B96" s="7" t="s">
        <v>146</v>
      </c>
      <c r="C96" s="7" t="s">
        <v>147</v>
      </c>
      <c r="D96" s="15" t="s">
        <v>148</v>
      </c>
      <c r="E96" s="27" t="s">
        <v>175</v>
      </c>
      <c r="F96" s="19"/>
      <c r="G96" s="22">
        <v>2</v>
      </c>
      <c r="H96" s="10">
        <v>30000</v>
      </c>
      <c r="I96" s="10">
        <v>30000</v>
      </c>
      <c r="J96" s="11" t="s">
        <v>48</v>
      </c>
      <c r="K96" s="12" t="s">
        <v>65</v>
      </c>
      <c r="L96" s="12" t="s">
        <v>488</v>
      </c>
      <c r="M96" s="157"/>
      <c r="N96" s="157"/>
      <c r="O96" s="157"/>
      <c r="P96" s="157"/>
      <c r="Q96" s="157"/>
      <c r="R96" s="157"/>
      <c r="S96" s="157"/>
      <c r="T96" s="157"/>
      <c r="U96" s="157"/>
      <c r="V96" s="157"/>
      <c r="W96" s="157"/>
      <c r="X96" s="157"/>
      <c r="Y96" s="157"/>
      <c r="Z96" s="157"/>
    </row>
    <row r="97" spans="1:26" s="1" customFormat="1" ht="75" x14ac:dyDescent="0.25">
      <c r="A97" s="7" t="s">
        <v>145</v>
      </c>
      <c r="B97" s="7" t="s">
        <v>146</v>
      </c>
      <c r="C97" s="7" t="s">
        <v>147</v>
      </c>
      <c r="D97" s="15" t="s">
        <v>148</v>
      </c>
      <c r="E97" s="27" t="s">
        <v>176</v>
      </c>
      <c r="F97" s="19"/>
      <c r="G97" s="22">
        <v>2</v>
      </c>
      <c r="H97" s="10">
        <v>60000</v>
      </c>
      <c r="I97" s="10">
        <v>60000</v>
      </c>
      <c r="J97" s="11" t="s">
        <v>48</v>
      </c>
      <c r="K97" s="12" t="s">
        <v>65</v>
      </c>
      <c r="L97" s="12" t="s">
        <v>488</v>
      </c>
      <c r="M97" s="157"/>
      <c r="N97" s="157"/>
      <c r="O97" s="157"/>
      <c r="P97" s="157"/>
      <c r="Q97" s="157"/>
      <c r="R97" s="157"/>
      <c r="S97" s="157"/>
      <c r="T97" s="157"/>
      <c r="U97" s="157"/>
      <c r="V97" s="157"/>
      <c r="W97" s="157"/>
      <c r="X97" s="157"/>
      <c r="Y97" s="157"/>
      <c r="Z97" s="157"/>
    </row>
    <row r="98" spans="1:26" s="1" customFormat="1" ht="75" x14ac:dyDescent="0.25">
      <c r="A98" s="7" t="s">
        <v>145</v>
      </c>
      <c r="B98" s="7" t="s">
        <v>146</v>
      </c>
      <c r="C98" s="7" t="s">
        <v>147</v>
      </c>
      <c r="D98" s="15" t="s">
        <v>148</v>
      </c>
      <c r="E98" s="27" t="s">
        <v>177</v>
      </c>
      <c r="F98" s="19"/>
      <c r="G98" s="22">
        <v>2</v>
      </c>
      <c r="H98" s="10">
        <v>65000</v>
      </c>
      <c r="I98" s="10">
        <v>65000</v>
      </c>
      <c r="J98" s="11" t="s">
        <v>48</v>
      </c>
      <c r="K98" s="12" t="s">
        <v>65</v>
      </c>
      <c r="L98" s="12" t="s">
        <v>488</v>
      </c>
      <c r="M98" s="157"/>
      <c r="N98" s="157"/>
      <c r="O98" s="157"/>
      <c r="P98" s="157"/>
      <c r="Q98" s="157"/>
      <c r="R98" s="157"/>
      <c r="S98" s="157"/>
      <c r="T98" s="157"/>
      <c r="U98" s="157"/>
      <c r="V98" s="157"/>
      <c r="W98" s="157"/>
      <c r="X98" s="157"/>
      <c r="Y98" s="157"/>
      <c r="Z98" s="157"/>
    </row>
    <row r="99" spans="1:26" s="1" customFormat="1" ht="75" x14ac:dyDescent="0.25">
      <c r="A99" s="7" t="s">
        <v>145</v>
      </c>
      <c r="B99" s="7" t="s">
        <v>146</v>
      </c>
      <c r="C99" s="7" t="s">
        <v>147</v>
      </c>
      <c r="D99" s="15" t="s">
        <v>148</v>
      </c>
      <c r="E99" s="27" t="s">
        <v>178</v>
      </c>
      <c r="F99" s="19"/>
      <c r="G99" s="22">
        <v>2</v>
      </c>
      <c r="H99" s="10">
        <v>65000</v>
      </c>
      <c r="I99" s="10">
        <v>65000</v>
      </c>
      <c r="J99" s="11" t="s">
        <v>48</v>
      </c>
      <c r="K99" s="12" t="s">
        <v>65</v>
      </c>
      <c r="L99" s="12" t="s">
        <v>488</v>
      </c>
      <c r="M99" s="157"/>
      <c r="N99" s="157"/>
      <c r="O99" s="157"/>
      <c r="P99" s="157"/>
      <c r="Q99" s="157"/>
      <c r="R99" s="157"/>
      <c r="S99" s="157"/>
      <c r="T99" s="157"/>
      <c r="U99" s="157"/>
      <c r="V99" s="157"/>
      <c r="W99" s="157"/>
      <c r="X99" s="157"/>
      <c r="Y99" s="157"/>
      <c r="Z99" s="157"/>
    </row>
    <row r="100" spans="1:26" s="1" customFormat="1" ht="75" x14ac:dyDescent="0.25">
      <c r="A100" s="7" t="s">
        <v>145</v>
      </c>
      <c r="B100" s="7" t="s">
        <v>146</v>
      </c>
      <c r="C100" s="7" t="s">
        <v>147</v>
      </c>
      <c r="D100" s="15" t="s">
        <v>148</v>
      </c>
      <c r="E100" s="27" t="s">
        <v>179</v>
      </c>
      <c r="F100" s="19"/>
      <c r="G100" s="22">
        <v>2</v>
      </c>
      <c r="H100" s="10">
        <v>65000</v>
      </c>
      <c r="I100" s="10">
        <v>65000</v>
      </c>
      <c r="J100" s="11" t="s">
        <v>48</v>
      </c>
      <c r="K100" s="12" t="s">
        <v>65</v>
      </c>
      <c r="L100" s="12" t="s">
        <v>488</v>
      </c>
      <c r="M100" s="157"/>
      <c r="N100" s="157"/>
      <c r="O100" s="157"/>
      <c r="P100" s="157"/>
      <c r="Q100" s="157"/>
      <c r="R100" s="157"/>
      <c r="S100" s="157"/>
      <c r="T100" s="157"/>
      <c r="U100" s="157"/>
      <c r="V100" s="157"/>
      <c r="W100" s="157"/>
      <c r="X100" s="157"/>
      <c r="Y100" s="157"/>
      <c r="Z100" s="157"/>
    </row>
    <row r="101" spans="1:26" s="1" customFormat="1" ht="75" x14ac:dyDescent="0.25">
      <c r="A101" s="7" t="s">
        <v>145</v>
      </c>
      <c r="B101" s="7" t="s">
        <v>146</v>
      </c>
      <c r="C101" s="7" t="s">
        <v>147</v>
      </c>
      <c r="D101" s="15" t="s">
        <v>148</v>
      </c>
      <c r="E101" s="27" t="s">
        <v>180</v>
      </c>
      <c r="F101" s="19"/>
      <c r="G101" s="22">
        <v>1</v>
      </c>
      <c r="H101" s="10">
        <v>25000</v>
      </c>
      <c r="I101" s="10">
        <v>25000</v>
      </c>
      <c r="J101" s="11" t="s">
        <v>48</v>
      </c>
      <c r="K101" s="12" t="s">
        <v>65</v>
      </c>
      <c r="L101" s="12" t="s">
        <v>488</v>
      </c>
      <c r="M101" s="157"/>
      <c r="N101" s="157"/>
      <c r="O101" s="157"/>
      <c r="P101" s="157"/>
      <c r="Q101" s="157"/>
      <c r="R101" s="157"/>
      <c r="S101" s="157"/>
      <c r="T101" s="157"/>
      <c r="U101" s="157"/>
      <c r="V101" s="157"/>
      <c r="W101" s="157"/>
      <c r="X101" s="157"/>
      <c r="Y101" s="157"/>
      <c r="Z101" s="157"/>
    </row>
    <row r="102" spans="1:26" s="1" customFormat="1" ht="75" x14ac:dyDescent="0.25">
      <c r="A102" s="7" t="s">
        <v>145</v>
      </c>
      <c r="B102" s="7" t="s">
        <v>146</v>
      </c>
      <c r="C102" s="7" t="s">
        <v>147</v>
      </c>
      <c r="D102" s="15" t="s">
        <v>148</v>
      </c>
      <c r="E102" s="27" t="s">
        <v>181</v>
      </c>
      <c r="F102" s="19"/>
      <c r="G102" s="22">
        <v>2</v>
      </c>
      <c r="H102" s="10">
        <v>70000</v>
      </c>
      <c r="I102" s="10">
        <v>70000</v>
      </c>
      <c r="J102" s="11" t="s">
        <v>48</v>
      </c>
      <c r="K102" s="12" t="s">
        <v>65</v>
      </c>
      <c r="L102" s="12" t="s">
        <v>488</v>
      </c>
      <c r="M102" s="157"/>
      <c r="N102" s="157"/>
      <c r="O102" s="157"/>
      <c r="P102" s="157"/>
      <c r="Q102" s="157"/>
      <c r="R102" s="157"/>
      <c r="S102" s="157"/>
      <c r="T102" s="157"/>
      <c r="U102" s="157"/>
      <c r="V102" s="157"/>
      <c r="W102" s="157"/>
      <c r="X102" s="157"/>
      <c r="Y102" s="157"/>
      <c r="Z102" s="157"/>
    </row>
    <row r="103" spans="1:26" s="1" customFormat="1" ht="75" x14ac:dyDescent="0.25">
      <c r="A103" s="7" t="s">
        <v>145</v>
      </c>
      <c r="B103" s="7" t="s">
        <v>146</v>
      </c>
      <c r="C103" s="7" t="s">
        <v>147</v>
      </c>
      <c r="D103" s="15" t="s">
        <v>148</v>
      </c>
      <c r="E103" s="27" t="s">
        <v>182</v>
      </c>
      <c r="F103" s="19"/>
      <c r="G103" s="22">
        <v>2</v>
      </c>
      <c r="H103" s="10">
        <v>100000</v>
      </c>
      <c r="I103" s="10">
        <v>100000</v>
      </c>
      <c r="J103" s="11" t="s">
        <v>48</v>
      </c>
      <c r="K103" s="12" t="s">
        <v>65</v>
      </c>
      <c r="L103" s="12" t="s">
        <v>488</v>
      </c>
      <c r="M103" s="157"/>
      <c r="N103" s="157"/>
      <c r="O103" s="157"/>
      <c r="P103" s="157"/>
      <c r="Q103" s="157"/>
      <c r="R103" s="157"/>
      <c r="S103" s="157"/>
      <c r="T103" s="157"/>
      <c r="U103" s="157"/>
      <c r="V103" s="157"/>
      <c r="W103" s="157"/>
      <c r="X103" s="157"/>
      <c r="Y103" s="157"/>
      <c r="Z103" s="157"/>
    </row>
    <row r="104" spans="1:26" s="1" customFormat="1" ht="75" x14ac:dyDescent="0.25">
      <c r="A104" s="7" t="s">
        <v>145</v>
      </c>
      <c r="B104" s="7" t="s">
        <v>146</v>
      </c>
      <c r="C104" s="7" t="s">
        <v>147</v>
      </c>
      <c r="D104" s="15" t="s">
        <v>148</v>
      </c>
      <c r="E104" s="27" t="s">
        <v>183</v>
      </c>
      <c r="F104" s="19"/>
      <c r="G104" s="22">
        <v>2</v>
      </c>
      <c r="H104" s="10">
        <v>75000</v>
      </c>
      <c r="I104" s="10">
        <v>75000</v>
      </c>
      <c r="J104" s="11" t="s">
        <v>48</v>
      </c>
      <c r="K104" s="12" t="s">
        <v>65</v>
      </c>
      <c r="L104" s="12" t="s">
        <v>488</v>
      </c>
      <c r="M104" s="157"/>
      <c r="N104" s="157"/>
      <c r="O104" s="157"/>
      <c r="P104" s="157"/>
      <c r="Q104" s="157"/>
      <c r="R104" s="157"/>
      <c r="S104" s="157"/>
      <c r="T104" s="157"/>
      <c r="U104" s="157"/>
      <c r="V104" s="157"/>
      <c r="W104" s="157"/>
      <c r="X104" s="157"/>
      <c r="Y104" s="157"/>
      <c r="Z104" s="157"/>
    </row>
    <row r="105" spans="1:26" s="1" customFormat="1" ht="75" x14ac:dyDescent="0.25">
      <c r="A105" s="7" t="s">
        <v>145</v>
      </c>
      <c r="B105" s="7" t="s">
        <v>146</v>
      </c>
      <c r="C105" s="7" t="s">
        <v>147</v>
      </c>
      <c r="D105" s="15" t="s">
        <v>148</v>
      </c>
      <c r="E105" s="27" t="s">
        <v>184</v>
      </c>
      <c r="F105" s="19"/>
      <c r="G105" s="22">
        <v>2</v>
      </c>
      <c r="H105" s="10">
        <v>75000</v>
      </c>
      <c r="I105" s="10">
        <v>75000</v>
      </c>
      <c r="J105" s="11" t="s">
        <v>48</v>
      </c>
      <c r="K105" s="12" t="s">
        <v>65</v>
      </c>
      <c r="L105" s="12" t="s">
        <v>488</v>
      </c>
      <c r="M105" s="157"/>
      <c r="N105" s="157"/>
      <c r="O105" s="157"/>
      <c r="P105" s="157"/>
      <c r="Q105" s="157"/>
      <c r="R105" s="157"/>
      <c r="S105" s="157"/>
      <c r="T105" s="157"/>
      <c r="U105" s="157"/>
      <c r="V105" s="157"/>
      <c r="W105" s="157"/>
      <c r="X105" s="157"/>
      <c r="Y105" s="157"/>
      <c r="Z105" s="157"/>
    </row>
    <row r="106" spans="1:26" s="1" customFormat="1" ht="75" x14ac:dyDescent="0.25">
      <c r="A106" s="7" t="s">
        <v>145</v>
      </c>
      <c r="B106" s="7" t="s">
        <v>146</v>
      </c>
      <c r="C106" s="7" t="s">
        <v>147</v>
      </c>
      <c r="D106" s="15" t="s">
        <v>148</v>
      </c>
      <c r="E106" s="129" t="s">
        <v>185</v>
      </c>
      <c r="F106" s="19"/>
      <c r="G106" s="22">
        <v>1</v>
      </c>
      <c r="H106" s="10">
        <v>1540000</v>
      </c>
      <c r="I106" s="10">
        <v>1540000</v>
      </c>
      <c r="J106" s="11" t="s">
        <v>48</v>
      </c>
      <c r="K106" s="12" t="s">
        <v>186</v>
      </c>
      <c r="L106" s="12" t="s">
        <v>488</v>
      </c>
      <c r="M106" s="157"/>
      <c r="N106" s="157"/>
      <c r="O106" s="157"/>
      <c r="P106" s="157"/>
      <c r="Q106" s="157"/>
      <c r="R106" s="157"/>
      <c r="S106" s="157"/>
      <c r="T106" s="157"/>
      <c r="U106" s="157"/>
      <c r="V106" s="157"/>
      <c r="W106" s="157"/>
      <c r="X106" s="157"/>
      <c r="Y106" s="157"/>
      <c r="Z106" s="157"/>
    </row>
    <row r="107" spans="1:26" s="1" customFormat="1" ht="75" x14ac:dyDescent="0.25">
      <c r="A107" s="7" t="s">
        <v>145</v>
      </c>
      <c r="B107" s="7" t="s">
        <v>146</v>
      </c>
      <c r="C107" s="7" t="s">
        <v>147</v>
      </c>
      <c r="D107" s="15" t="s">
        <v>148</v>
      </c>
      <c r="E107" s="129" t="s">
        <v>187</v>
      </c>
      <c r="F107" s="19"/>
      <c r="G107" s="22">
        <v>1</v>
      </c>
      <c r="H107" s="10">
        <v>260000</v>
      </c>
      <c r="I107" s="10">
        <v>260000</v>
      </c>
      <c r="J107" s="11" t="s">
        <v>48</v>
      </c>
      <c r="K107" s="12" t="s">
        <v>186</v>
      </c>
      <c r="L107" s="12" t="s">
        <v>488</v>
      </c>
      <c r="M107" s="157"/>
      <c r="N107" s="157"/>
      <c r="O107" s="157"/>
      <c r="P107" s="157"/>
      <c r="Q107" s="157"/>
      <c r="R107" s="157"/>
      <c r="S107" s="157"/>
      <c r="T107" s="157"/>
      <c r="U107" s="157"/>
      <c r="V107" s="157"/>
      <c r="W107" s="157"/>
      <c r="X107" s="157"/>
      <c r="Y107" s="157"/>
      <c r="Z107" s="157"/>
    </row>
    <row r="108" spans="1:26" s="1" customFormat="1" ht="75" x14ac:dyDescent="0.25">
      <c r="A108" s="7" t="s">
        <v>145</v>
      </c>
      <c r="B108" s="7" t="s">
        <v>146</v>
      </c>
      <c r="C108" s="7" t="s">
        <v>147</v>
      </c>
      <c r="D108" s="15" t="s">
        <v>148</v>
      </c>
      <c r="E108" s="129" t="s">
        <v>188</v>
      </c>
      <c r="F108" s="19"/>
      <c r="G108" s="22">
        <v>1</v>
      </c>
      <c r="H108" s="10">
        <v>145000</v>
      </c>
      <c r="I108" s="10">
        <v>145000</v>
      </c>
      <c r="J108" s="11" t="s">
        <v>48</v>
      </c>
      <c r="K108" s="12" t="s">
        <v>186</v>
      </c>
      <c r="L108" s="12" t="s">
        <v>488</v>
      </c>
      <c r="M108" s="157"/>
      <c r="N108" s="157"/>
      <c r="O108" s="157"/>
      <c r="P108" s="157"/>
      <c r="Q108" s="157"/>
      <c r="R108" s="157"/>
      <c r="S108" s="157"/>
      <c r="T108" s="157"/>
      <c r="U108" s="157"/>
      <c r="V108" s="157"/>
      <c r="W108" s="157"/>
      <c r="X108" s="157"/>
      <c r="Y108" s="157"/>
      <c r="Z108" s="157"/>
    </row>
    <row r="109" spans="1:26" s="1" customFormat="1" ht="75" x14ac:dyDescent="0.25">
      <c r="A109" s="7" t="s">
        <v>145</v>
      </c>
      <c r="B109" s="7" t="s">
        <v>146</v>
      </c>
      <c r="C109" s="7" t="s">
        <v>147</v>
      </c>
      <c r="D109" s="15" t="s">
        <v>148</v>
      </c>
      <c r="E109" s="129" t="s">
        <v>189</v>
      </c>
      <c r="F109" s="19"/>
      <c r="G109" s="22">
        <v>1</v>
      </c>
      <c r="H109" s="10">
        <v>465000</v>
      </c>
      <c r="I109" s="10">
        <v>465000</v>
      </c>
      <c r="J109" s="11" t="s">
        <v>48</v>
      </c>
      <c r="K109" s="12" t="s">
        <v>186</v>
      </c>
      <c r="L109" s="12" t="s">
        <v>488</v>
      </c>
      <c r="M109" s="157"/>
      <c r="N109" s="157"/>
      <c r="O109" s="157"/>
      <c r="P109" s="157"/>
      <c r="Q109" s="157"/>
      <c r="R109" s="157"/>
      <c r="S109" s="157"/>
      <c r="T109" s="157"/>
      <c r="U109" s="157"/>
      <c r="V109" s="157"/>
      <c r="W109" s="157"/>
      <c r="X109" s="157"/>
      <c r="Y109" s="157"/>
      <c r="Z109" s="157"/>
    </row>
    <row r="110" spans="1:26" s="1" customFormat="1" ht="75" x14ac:dyDescent="0.25">
      <c r="A110" s="7" t="s">
        <v>145</v>
      </c>
      <c r="B110" s="7" t="s">
        <v>146</v>
      </c>
      <c r="C110" s="7" t="s">
        <v>147</v>
      </c>
      <c r="D110" s="15" t="s">
        <v>148</v>
      </c>
      <c r="E110" s="129" t="s">
        <v>190</v>
      </c>
      <c r="F110" s="19"/>
      <c r="G110" s="22">
        <v>1</v>
      </c>
      <c r="H110" s="10">
        <v>145000</v>
      </c>
      <c r="I110" s="10">
        <v>145000</v>
      </c>
      <c r="J110" s="11" t="s">
        <v>48</v>
      </c>
      <c r="K110" s="12" t="s">
        <v>186</v>
      </c>
      <c r="L110" s="12" t="s">
        <v>488</v>
      </c>
      <c r="M110" s="157"/>
      <c r="N110" s="157"/>
      <c r="O110" s="157"/>
      <c r="P110" s="157"/>
      <c r="Q110" s="157"/>
      <c r="R110" s="157"/>
      <c r="S110" s="157"/>
      <c r="T110" s="157"/>
      <c r="U110" s="157"/>
      <c r="V110" s="157"/>
      <c r="W110" s="157"/>
      <c r="X110" s="157"/>
      <c r="Y110" s="157"/>
      <c r="Z110" s="157"/>
    </row>
    <row r="111" spans="1:26" s="1" customFormat="1" ht="75" x14ac:dyDescent="0.25">
      <c r="A111" s="7" t="s">
        <v>145</v>
      </c>
      <c r="B111" s="7" t="s">
        <v>146</v>
      </c>
      <c r="C111" s="7" t="s">
        <v>147</v>
      </c>
      <c r="D111" s="15" t="s">
        <v>148</v>
      </c>
      <c r="E111" s="129" t="s">
        <v>191</v>
      </c>
      <c r="F111" s="19"/>
      <c r="G111" s="22">
        <v>1</v>
      </c>
      <c r="H111" s="10">
        <v>15425000</v>
      </c>
      <c r="I111" s="10">
        <v>15425000</v>
      </c>
      <c r="J111" s="11" t="s">
        <v>48</v>
      </c>
      <c r="K111" s="12" t="s">
        <v>186</v>
      </c>
      <c r="L111" s="12" t="s">
        <v>488</v>
      </c>
      <c r="M111" s="157"/>
      <c r="N111" s="157"/>
      <c r="O111" s="157"/>
      <c r="P111" s="157"/>
      <c r="Q111" s="157"/>
      <c r="R111" s="157"/>
      <c r="S111" s="157"/>
      <c r="T111" s="157"/>
      <c r="U111" s="157"/>
      <c r="V111" s="157"/>
      <c r="W111" s="157"/>
      <c r="X111" s="157"/>
      <c r="Y111" s="157"/>
      <c r="Z111" s="157"/>
    </row>
    <row r="112" spans="1:26" s="1" customFormat="1" ht="75" x14ac:dyDescent="0.25">
      <c r="A112" s="7" t="s">
        <v>145</v>
      </c>
      <c r="B112" s="7" t="s">
        <v>146</v>
      </c>
      <c r="C112" s="7" t="s">
        <v>147</v>
      </c>
      <c r="D112" s="15" t="s">
        <v>148</v>
      </c>
      <c r="E112" s="27" t="s">
        <v>192</v>
      </c>
      <c r="F112" s="19"/>
      <c r="G112" s="22">
        <v>2</v>
      </c>
      <c r="H112" s="10">
        <v>60000</v>
      </c>
      <c r="I112" s="10">
        <v>60000</v>
      </c>
      <c r="J112" s="11" t="s">
        <v>48</v>
      </c>
      <c r="K112" s="12" t="s">
        <v>65</v>
      </c>
      <c r="L112" s="12" t="s">
        <v>488</v>
      </c>
      <c r="M112" s="157"/>
      <c r="N112" s="157"/>
      <c r="O112" s="157"/>
      <c r="P112" s="157"/>
      <c r="Q112" s="157"/>
      <c r="R112" s="157"/>
      <c r="S112" s="157"/>
      <c r="T112" s="157"/>
      <c r="U112" s="157"/>
      <c r="V112" s="157"/>
      <c r="W112" s="157"/>
      <c r="X112" s="157"/>
      <c r="Y112" s="157"/>
      <c r="Z112" s="157"/>
    </row>
    <row r="113" spans="1:26" s="1" customFormat="1" ht="75" x14ac:dyDescent="0.25">
      <c r="A113" s="7" t="s">
        <v>145</v>
      </c>
      <c r="B113" s="7" t="s">
        <v>146</v>
      </c>
      <c r="C113" s="7" t="s">
        <v>147</v>
      </c>
      <c r="D113" s="15" t="s">
        <v>148</v>
      </c>
      <c r="E113" s="27" t="s">
        <v>193</v>
      </c>
      <c r="F113" s="19"/>
      <c r="G113" s="22">
        <v>1</v>
      </c>
      <c r="H113" s="10">
        <v>25000</v>
      </c>
      <c r="I113" s="10">
        <v>25000</v>
      </c>
      <c r="J113" s="11" t="s">
        <v>48</v>
      </c>
      <c r="K113" s="12" t="s">
        <v>65</v>
      </c>
      <c r="L113" s="12" t="s">
        <v>488</v>
      </c>
      <c r="M113" s="157"/>
      <c r="N113" s="157"/>
      <c r="O113" s="157"/>
      <c r="P113" s="157"/>
      <c r="Q113" s="157"/>
      <c r="R113" s="157"/>
      <c r="S113" s="157"/>
      <c r="T113" s="157"/>
      <c r="U113" s="157"/>
      <c r="V113" s="157"/>
      <c r="W113" s="157"/>
      <c r="X113" s="157"/>
      <c r="Y113" s="157"/>
      <c r="Z113" s="157"/>
    </row>
    <row r="114" spans="1:26" s="1" customFormat="1" ht="75" x14ac:dyDescent="0.25">
      <c r="A114" s="7" t="s">
        <v>145</v>
      </c>
      <c r="B114" s="7" t="s">
        <v>146</v>
      </c>
      <c r="C114" s="7" t="s">
        <v>147</v>
      </c>
      <c r="D114" s="15" t="s">
        <v>148</v>
      </c>
      <c r="E114" s="27" t="s">
        <v>194</v>
      </c>
      <c r="F114" s="19"/>
      <c r="G114" s="22">
        <v>1</v>
      </c>
      <c r="H114" s="10">
        <v>45000</v>
      </c>
      <c r="I114" s="10">
        <v>45000</v>
      </c>
      <c r="J114" s="11" t="s">
        <v>48</v>
      </c>
      <c r="K114" s="12" t="s">
        <v>65</v>
      </c>
      <c r="L114" s="12" t="s">
        <v>488</v>
      </c>
      <c r="M114" s="157"/>
      <c r="N114" s="157"/>
      <c r="O114" s="157"/>
      <c r="P114" s="157"/>
      <c r="Q114" s="157"/>
      <c r="R114" s="157"/>
      <c r="S114" s="157"/>
      <c r="T114" s="157"/>
      <c r="U114" s="157"/>
      <c r="V114" s="157"/>
      <c r="W114" s="157"/>
      <c r="X114" s="157"/>
      <c r="Y114" s="157"/>
      <c r="Z114" s="157"/>
    </row>
    <row r="115" spans="1:26" s="1" customFormat="1" ht="75" x14ac:dyDescent="0.25">
      <c r="A115" s="7" t="s">
        <v>145</v>
      </c>
      <c r="B115" s="7" t="s">
        <v>146</v>
      </c>
      <c r="C115" s="7" t="s">
        <v>147</v>
      </c>
      <c r="D115" s="15" t="s">
        <v>148</v>
      </c>
      <c r="E115" s="27" t="s">
        <v>195</v>
      </c>
      <c r="F115" s="19"/>
      <c r="G115" s="22">
        <v>1</v>
      </c>
      <c r="H115" s="10">
        <v>45000</v>
      </c>
      <c r="I115" s="10">
        <v>45000</v>
      </c>
      <c r="J115" s="11" t="s">
        <v>48</v>
      </c>
      <c r="K115" s="12" t="s">
        <v>65</v>
      </c>
      <c r="L115" s="12" t="s">
        <v>488</v>
      </c>
      <c r="M115" s="157"/>
      <c r="N115" s="157"/>
      <c r="O115" s="157"/>
      <c r="P115" s="157"/>
      <c r="Q115" s="157"/>
      <c r="R115" s="157"/>
      <c r="S115" s="157"/>
      <c r="T115" s="157"/>
      <c r="U115" s="157"/>
      <c r="V115" s="157"/>
      <c r="W115" s="157"/>
      <c r="X115" s="157"/>
      <c r="Y115" s="157"/>
      <c r="Z115" s="157"/>
    </row>
    <row r="116" spans="1:26" s="1" customFormat="1" ht="75" x14ac:dyDescent="0.25">
      <c r="A116" s="7" t="s">
        <v>145</v>
      </c>
      <c r="B116" s="7" t="s">
        <v>146</v>
      </c>
      <c r="C116" s="7" t="s">
        <v>147</v>
      </c>
      <c r="D116" s="15" t="s">
        <v>148</v>
      </c>
      <c r="E116" s="27" t="s">
        <v>196</v>
      </c>
      <c r="F116" s="19"/>
      <c r="G116" s="22">
        <v>1</v>
      </c>
      <c r="H116" s="10">
        <v>35000</v>
      </c>
      <c r="I116" s="10">
        <v>35000</v>
      </c>
      <c r="J116" s="11" t="s">
        <v>48</v>
      </c>
      <c r="K116" s="12" t="s">
        <v>65</v>
      </c>
      <c r="L116" s="12" t="s">
        <v>488</v>
      </c>
      <c r="M116" s="157"/>
      <c r="N116" s="157"/>
      <c r="O116" s="157"/>
      <c r="P116" s="157"/>
      <c r="Q116" s="157"/>
      <c r="R116" s="157"/>
      <c r="S116" s="157"/>
      <c r="T116" s="157"/>
      <c r="U116" s="157"/>
      <c r="V116" s="157"/>
      <c r="W116" s="157"/>
      <c r="X116" s="157"/>
      <c r="Y116" s="157"/>
      <c r="Z116" s="157"/>
    </row>
    <row r="117" spans="1:26" s="1" customFormat="1" ht="75" x14ac:dyDescent="0.25">
      <c r="A117" s="7" t="s">
        <v>145</v>
      </c>
      <c r="B117" s="7" t="s">
        <v>146</v>
      </c>
      <c r="C117" s="7" t="s">
        <v>147</v>
      </c>
      <c r="D117" s="15" t="s">
        <v>148</v>
      </c>
      <c r="E117" s="27" t="s">
        <v>197</v>
      </c>
      <c r="F117" s="19"/>
      <c r="G117" s="22">
        <v>1</v>
      </c>
      <c r="H117" s="10">
        <v>40000</v>
      </c>
      <c r="I117" s="10">
        <v>40000</v>
      </c>
      <c r="J117" s="11" t="s">
        <v>48</v>
      </c>
      <c r="K117" s="12" t="s">
        <v>65</v>
      </c>
      <c r="L117" s="12" t="s">
        <v>488</v>
      </c>
      <c r="M117" s="157"/>
      <c r="N117" s="157"/>
      <c r="O117" s="157"/>
      <c r="P117" s="157"/>
      <c r="Q117" s="157"/>
      <c r="R117" s="157"/>
      <c r="S117" s="157"/>
      <c r="T117" s="157"/>
      <c r="U117" s="157"/>
      <c r="V117" s="157"/>
      <c r="W117" s="157"/>
      <c r="X117" s="157"/>
      <c r="Y117" s="157"/>
      <c r="Z117" s="157"/>
    </row>
    <row r="118" spans="1:26" s="1" customFormat="1" ht="75" x14ac:dyDescent="0.25">
      <c r="A118" s="7" t="s">
        <v>145</v>
      </c>
      <c r="B118" s="7" t="s">
        <v>146</v>
      </c>
      <c r="C118" s="7" t="s">
        <v>147</v>
      </c>
      <c r="D118" s="15" t="s">
        <v>148</v>
      </c>
      <c r="E118" s="27" t="s">
        <v>198</v>
      </c>
      <c r="F118" s="19"/>
      <c r="G118" s="22">
        <v>1</v>
      </c>
      <c r="H118" s="10">
        <v>40000</v>
      </c>
      <c r="I118" s="10">
        <v>40000</v>
      </c>
      <c r="J118" s="11" t="s">
        <v>48</v>
      </c>
      <c r="K118" s="12" t="s">
        <v>65</v>
      </c>
      <c r="L118" s="12" t="s">
        <v>488</v>
      </c>
      <c r="M118" s="157"/>
      <c r="N118" s="157"/>
      <c r="O118" s="157"/>
      <c r="P118" s="157"/>
      <c r="Q118" s="157"/>
      <c r="R118" s="157"/>
      <c r="S118" s="157"/>
      <c r="T118" s="157"/>
      <c r="U118" s="157"/>
      <c r="V118" s="157"/>
      <c r="W118" s="157"/>
      <c r="X118" s="157"/>
      <c r="Y118" s="157"/>
      <c r="Z118" s="157"/>
    </row>
    <row r="119" spans="1:26" s="1" customFormat="1" ht="75" x14ac:dyDescent="0.25">
      <c r="A119" s="7" t="s">
        <v>145</v>
      </c>
      <c r="B119" s="7" t="s">
        <v>146</v>
      </c>
      <c r="C119" s="7" t="s">
        <v>147</v>
      </c>
      <c r="D119" s="15" t="s">
        <v>148</v>
      </c>
      <c r="E119" s="27" t="s">
        <v>199</v>
      </c>
      <c r="F119" s="19"/>
      <c r="G119" s="22">
        <v>2</v>
      </c>
      <c r="H119" s="10">
        <v>55000</v>
      </c>
      <c r="I119" s="10">
        <v>55000</v>
      </c>
      <c r="J119" s="11" t="s">
        <v>48</v>
      </c>
      <c r="K119" s="12" t="s">
        <v>65</v>
      </c>
      <c r="L119" s="12" t="s">
        <v>488</v>
      </c>
      <c r="M119" s="157"/>
      <c r="N119" s="157"/>
      <c r="O119" s="157"/>
      <c r="P119" s="157"/>
      <c r="Q119" s="157"/>
      <c r="R119" s="157"/>
      <c r="S119" s="157"/>
      <c r="T119" s="157"/>
      <c r="U119" s="157"/>
      <c r="V119" s="157"/>
      <c r="W119" s="157"/>
      <c r="X119" s="157"/>
      <c r="Y119" s="157"/>
      <c r="Z119" s="157"/>
    </row>
    <row r="120" spans="1:26" s="1" customFormat="1" ht="160.5" customHeight="1" x14ac:dyDescent="0.25">
      <c r="A120" s="7" t="s">
        <v>145</v>
      </c>
      <c r="B120" s="7" t="s">
        <v>146</v>
      </c>
      <c r="C120" s="7" t="s">
        <v>146</v>
      </c>
      <c r="D120" s="8" t="s">
        <v>148</v>
      </c>
      <c r="E120" s="127" t="s">
        <v>200</v>
      </c>
      <c r="F120" s="19" t="s">
        <v>201</v>
      </c>
      <c r="G120" s="14">
        <v>2</v>
      </c>
      <c r="H120" s="10">
        <v>5905000</v>
      </c>
      <c r="I120" s="10">
        <v>5905000</v>
      </c>
      <c r="J120" s="11" t="s">
        <v>48</v>
      </c>
      <c r="K120" s="12" t="s">
        <v>202</v>
      </c>
      <c r="L120" s="12" t="s">
        <v>488</v>
      </c>
      <c r="M120" s="157"/>
      <c r="N120" s="157"/>
      <c r="O120" s="157"/>
      <c r="P120" s="157"/>
      <c r="Q120" s="157"/>
      <c r="R120" s="157"/>
      <c r="S120" s="157"/>
      <c r="T120" s="157"/>
      <c r="U120" s="157"/>
      <c r="V120" s="157"/>
      <c r="W120" s="157"/>
      <c r="X120" s="157"/>
      <c r="Y120" s="157"/>
      <c r="Z120" s="157"/>
    </row>
    <row r="121" spans="1:26" s="1" customFormat="1" ht="115.5" customHeight="1" x14ac:dyDescent="0.25">
      <c r="A121" s="7" t="s">
        <v>145</v>
      </c>
      <c r="B121" s="7" t="s">
        <v>146</v>
      </c>
      <c r="C121" s="7" t="s">
        <v>146</v>
      </c>
      <c r="D121" s="8" t="s">
        <v>148</v>
      </c>
      <c r="E121" s="127" t="s">
        <v>203</v>
      </c>
      <c r="F121" s="19" t="s">
        <v>204</v>
      </c>
      <c r="G121" s="14">
        <v>3</v>
      </c>
      <c r="H121" s="10">
        <v>215000</v>
      </c>
      <c r="I121" s="10">
        <v>215000</v>
      </c>
      <c r="J121" s="11" t="s">
        <v>48</v>
      </c>
      <c r="K121" s="12" t="s">
        <v>202</v>
      </c>
      <c r="L121" s="12" t="s">
        <v>488</v>
      </c>
      <c r="M121" s="157"/>
      <c r="N121" s="157"/>
      <c r="O121" s="157"/>
      <c r="P121" s="157"/>
      <c r="Q121" s="157"/>
      <c r="R121" s="157"/>
      <c r="S121" s="157"/>
      <c r="T121" s="157"/>
      <c r="U121" s="157"/>
      <c r="V121" s="157"/>
      <c r="W121" s="157"/>
      <c r="X121" s="157"/>
      <c r="Y121" s="157"/>
      <c r="Z121" s="157"/>
    </row>
    <row r="122" spans="1:26" s="1" customFormat="1" ht="188.25" customHeight="1" x14ac:dyDescent="0.25">
      <c r="A122" s="7" t="s">
        <v>145</v>
      </c>
      <c r="B122" s="7" t="s">
        <v>146</v>
      </c>
      <c r="C122" s="7" t="s">
        <v>146</v>
      </c>
      <c r="D122" s="8" t="s">
        <v>148</v>
      </c>
      <c r="E122" s="127" t="s">
        <v>205</v>
      </c>
      <c r="F122" s="19" t="s">
        <v>206</v>
      </c>
      <c r="G122" s="14">
        <v>50</v>
      </c>
      <c r="H122" s="10">
        <v>5235000</v>
      </c>
      <c r="I122" s="10">
        <v>5235000</v>
      </c>
      <c r="J122" s="11" t="s">
        <v>48</v>
      </c>
      <c r="K122" s="12" t="s">
        <v>202</v>
      </c>
      <c r="L122" s="12" t="s">
        <v>488</v>
      </c>
      <c r="M122" s="157"/>
      <c r="N122" s="157"/>
      <c r="O122" s="157"/>
      <c r="P122" s="157"/>
      <c r="Q122" s="157"/>
      <c r="R122" s="157"/>
      <c r="S122" s="157"/>
      <c r="T122" s="157"/>
      <c r="U122" s="157"/>
      <c r="V122" s="157"/>
      <c r="W122" s="157"/>
      <c r="X122" s="157"/>
      <c r="Y122" s="157"/>
      <c r="Z122" s="157"/>
    </row>
    <row r="123" spans="1:26" s="1" customFormat="1" ht="169.5" customHeight="1" x14ac:dyDescent="0.25">
      <c r="A123" s="7" t="s">
        <v>145</v>
      </c>
      <c r="B123" s="7" t="s">
        <v>146</v>
      </c>
      <c r="C123" s="7" t="s">
        <v>146</v>
      </c>
      <c r="D123" s="8" t="s">
        <v>148</v>
      </c>
      <c r="E123" s="127" t="s">
        <v>207</v>
      </c>
      <c r="F123" s="19" t="s">
        <v>208</v>
      </c>
      <c r="G123" s="14">
        <v>1</v>
      </c>
      <c r="H123" s="10">
        <v>205000</v>
      </c>
      <c r="I123" s="10">
        <v>205000</v>
      </c>
      <c r="J123" s="11" t="s">
        <v>48</v>
      </c>
      <c r="K123" s="12" t="s">
        <v>202</v>
      </c>
      <c r="L123" s="12" t="s">
        <v>488</v>
      </c>
      <c r="M123" s="157"/>
      <c r="N123" s="157"/>
      <c r="O123" s="157"/>
      <c r="P123" s="157"/>
      <c r="Q123" s="157"/>
      <c r="R123" s="157"/>
      <c r="S123" s="157"/>
      <c r="T123" s="157"/>
      <c r="U123" s="157"/>
      <c r="V123" s="157"/>
      <c r="W123" s="157"/>
      <c r="X123" s="157"/>
      <c r="Y123" s="157"/>
      <c r="Z123" s="157"/>
    </row>
    <row r="124" spans="1:26" s="1" customFormat="1" ht="120" x14ac:dyDescent="0.25">
      <c r="A124" s="7" t="s">
        <v>145</v>
      </c>
      <c r="B124" s="7" t="s">
        <v>146</v>
      </c>
      <c r="C124" s="7" t="s">
        <v>146</v>
      </c>
      <c r="D124" s="8" t="s">
        <v>148</v>
      </c>
      <c r="E124" s="127" t="s">
        <v>209</v>
      </c>
      <c r="F124" s="19" t="s">
        <v>210</v>
      </c>
      <c r="G124" s="14">
        <v>2</v>
      </c>
      <c r="H124" s="10">
        <v>250000</v>
      </c>
      <c r="I124" s="10">
        <v>250000</v>
      </c>
      <c r="J124" s="11" t="s">
        <v>48</v>
      </c>
      <c r="K124" s="12" t="s">
        <v>202</v>
      </c>
      <c r="L124" s="12" t="s">
        <v>488</v>
      </c>
      <c r="M124" s="157"/>
      <c r="N124" s="157"/>
      <c r="O124" s="157"/>
      <c r="P124" s="157"/>
      <c r="Q124" s="157"/>
      <c r="R124" s="157"/>
      <c r="S124" s="157"/>
      <c r="T124" s="157"/>
      <c r="U124" s="157"/>
      <c r="V124" s="157"/>
      <c r="W124" s="157"/>
      <c r="X124" s="157"/>
      <c r="Y124" s="157"/>
      <c r="Z124" s="157"/>
    </row>
    <row r="125" spans="1:26" s="1" customFormat="1" ht="103.5" customHeight="1" x14ac:dyDescent="0.25">
      <c r="A125" s="7" t="s">
        <v>145</v>
      </c>
      <c r="B125" s="7" t="s">
        <v>146</v>
      </c>
      <c r="C125" s="7" t="s">
        <v>146</v>
      </c>
      <c r="D125" s="8" t="s">
        <v>148</v>
      </c>
      <c r="E125" s="127" t="s">
        <v>211</v>
      </c>
      <c r="F125" s="19" t="s">
        <v>212</v>
      </c>
      <c r="G125" s="14">
        <v>1</v>
      </c>
      <c r="H125" s="10">
        <v>1800000</v>
      </c>
      <c r="I125" s="10">
        <v>1800000</v>
      </c>
      <c r="J125" s="11" t="s">
        <v>48</v>
      </c>
      <c r="K125" s="12" t="s">
        <v>202</v>
      </c>
      <c r="L125" s="12" t="s">
        <v>488</v>
      </c>
      <c r="M125" s="157"/>
      <c r="N125" s="157"/>
      <c r="O125" s="157"/>
      <c r="P125" s="157"/>
      <c r="Q125" s="157"/>
      <c r="R125" s="157"/>
      <c r="S125" s="157"/>
      <c r="T125" s="157"/>
      <c r="U125" s="157"/>
      <c r="V125" s="157"/>
      <c r="W125" s="157"/>
      <c r="X125" s="157"/>
      <c r="Y125" s="157"/>
      <c r="Z125" s="157"/>
    </row>
    <row r="126" spans="1:26" s="1" customFormat="1" ht="75" x14ac:dyDescent="0.25">
      <c r="A126" s="7" t="s">
        <v>145</v>
      </c>
      <c r="B126" s="7" t="s">
        <v>146</v>
      </c>
      <c r="C126" s="7" t="s">
        <v>146</v>
      </c>
      <c r="D126" s="8" t="s">
        <v>148</v>
      </c>
      <c r="E126" s="127" t="s">
        <v>213</v>
      </c>
      <c r="F126" s="19" t="s">
        <v>214</v>
      </c>
      <c r="G126" s="14">
        <v>2</v>
      </c>
      <c r="H126" s="10">
        <v>795000</v>
      </c>
      <c r="I126" s="10">
        <v>795000</v>
      </c>
      <c r="J126" s="11" t="s">
        <v>48</v>
      </c>
      <c r="K126" s="12" t="s">
        <v>202</v>
      </c>
      <c r="L126" s="12" t="s">
        <v>488</v>
      </c>
      <c r="M126" s="157"/>
      <c r="N126" s="157"/>
      <c r="O126" s="157"/>
      <c r="P126" s="157"/>
      <c r="Q126" s="157"/>
      <c r="R126" s="157"/>
      <c r="S126" s="157"/>
      <c r="T126" s="157"/>
      <c r="U126" s="157"/>
      <c r="V126" s="157"/>
      <c r="W126" s="157"/>
      <c r="X126" s="157"/>
      <c r="Y126" s="157"/>
      <c r="Z126" s="157"/>
    </row>
    <row r="127" spans="1:26" s="1" customFormat="1" ht="124.5" customHeight="1" x14ac:dyDescent="0.25">
      <c r="A127" s="7" t="s">
        <v>145</v>
      </c>
      <c r="B127" s="7" t="s">
        <v>146</v>
      </c>
      <c r="C127" s="7" t="s">
        <v>146</v>
      </c>
      <c r="D127" s="8" t="s">
        <v>148</v>
      </c>
      <c r="E127" s="127" t="s">
        <v>215</v>
      </c>
      <c r="F127" s="19" t="s">
        <v>216</v>
      </c>
      <c r="G127" s="14">
        <v>1</v>
      </c>
      <c r="H127" s="10">
        <v>260000</v>
      </c>
      <c r="I127" s="10">
        <v>260000</v>
      </c>
      <c r="J127" s="11" t="s">
        <v>48</v>
      </c>
      <c r="K127" s="12" t="s">
        <v>202</v>
      </c>
      <c r="L127" s="12" t="s">
        <v>488</v>
      </c>
      <c r="M127" s="157"/>
      <c r="N127" s="157"/>
      <c r="O127" s="157"/>
      <c r="P127" s="157"/>
      <c r="Q127" s="157"/>
      <c r="R127" s="157"/>
      <c r="S127" s="157"/>
      <c r="T127" s="157"/>
      <c r="U127" s="157"/>
      <c r="V127" s="157"/>
      <c r="W127" s="157"/>
      <c r="X127" s="157"/>
      <c r="Y127" s="157"/>
      <c r="Z127" s="157"/>
    </row>
    <row r="128" spans="1:26" s="1" customFormat="1" ht="248.25" customHeight="1" x14ac:dyDescent="0.25">
      <c r="A128" s="7" t="s">
        <v>145</v>
      </c>
      <c r="B128" s="7" t="s">
        <v>146</v>
      </c>
      <c r="C128" s="7" t="s">
        <v>146</v>
      </c>
      <c r="D128" s="8" t="s">
        <v>148</v>
      </c>
      <c r="E128" s="127" t="s">
        <v>217</v>
      </c>
      <c r="F128" s="19" t="s">
        <v>218</v>
      </c>
      <c r="G128" s="14">
        <v>1</v>
      </c>
      <c r="H128" s="10">
        <v>1050000</v>
      </c>
      <c r="I128" s="10">
        <v>1050000</v>
      </c>
      <c r="J128" s="11" t="s">
        <v>48</v>
      </c>
      <c r="K128" s="12" t="s">
        <v>202</v>
      </c>
      <c r="L128" s="12" t="s">
        <v>488</v>
      </c>
      <c r="M128" s="157"/>
      <c r="N128" s="157"/>
      <c r="O128" s="157"/>
      <c r="P128" s="157"/>
      <c r="Q128" s="157"/>
      <c r="R128" s="157"/>
      <c r="S128" s="157"/>
      <c r="T128" s="157"/>
      <c r="U128" s="157"/>
      <c r="V128" s="157"/>
      <c r="W128" s="157"/>
      <c r="X128" s="157"/>
      <c r="Y128" s="157"/>
      <c r="Z128" s="157"/>
    </row>
    <row r="129" spans="1:26" s="1" customFormat="1" ht="75" x14ac:dyDescent="0.25">
      <c r="A129" s="7" t="s">
        <v>145</v>
      </c>
      <c r="B129" s="7" t="s">
        <v>146</v>
      </c>
      <c r="C129" s="7" t="s">
        <v>146</v>
      </c>
      <c r="D129" s="8" t="s">
        <v>148</v>
      </c>
      <c r="E129" s="127" t="s">
        <v>219</v>
      </c>
      <c r="F129" s="19" t="s">
        <v>220</v>
      </c>
      <c r="G129" s="14">
        <v>2</v>
      </c>
      <c r="H129" s="10">
        <v>355000</v>
      </c>
      <c r="I129" s="10">
        <v>355000</v>
      </c>
      <c r="J129" s="11" t="s">
        <v>48</v>
      </c>
      <c r="K129" s="12" t="s">
        <v>202</v>
      </c>
      <c r="L129" s="12" t="s">
        <v>488</v>
      </c>
      <c r="M129" s="157"/>
      <c r="N129" s="157"/>
      <c r="O129" s="157"/>
      <c r="P129" s="157"/>
      <c r="Q129" s="157"/>
      <c r="R129" s="157"/>
      <c r="S129" s="157"/>
      <c r="T129" s="157"/>
      <c r="U129" s="157"/>
      <c r="V129" s="157"/>
      <c r="W129" s="157"/>
      <c r="X129" s="157"/>
      <c r="Y129" s="157"/>
      <c r="Z129" s="157"/>
    </row>
    <row r="130" spans="1:26" s="1" customFormat="1" ht="75" x14ac:dyDescent="0.25">
      <c r="A130" s="7" t="s">
        <v>145</v>
      </c>
      <c r="B130" s="7" t="s">
        <v>146</v>
      </c>
      <c r="C130" s="7" t="s">
        <v>146</v>
      </c>
      <c r="D130" s="8" t="s">
        <v>148</v>
      </c>
      <c r="E130" s="127" t="s">
        <v>221</v>
      </c>
      <c r="F130" s="19" t="s">
        <v>222</v>
      </c>
      <c r="G130" s="14">
        <v>1</v>
      </c>
      <c r="H130" s="10">
        <v>740000</v>
      </c>
      <c r="I130" s="10">
        <v>740000</v>
      </c>
      <c r="J130" s="11" t="s">
        <v>48</v>
      </c>
      <c r="K130" s="12" t="s">
        <v>202</v>
      </c>
      <c r="L130" s="12" t="s">
        <v>488</v>
      </c>
      <c r="M130" s="157"/>
      <c r="N130" s="157"/>
      <c r="O130" s="157"/>
      <c r="P130" s="157"/>
      <c r="Q130" s="157"/>
      <c r="R130" s="157"/>
      <c r="S130" s="157"/>
      <c r="T130" s="157"/>
      <c r="U130" s="157"/>
      <c r="V130" s="157"/>
      <c r="W130" s="157"/>
      <c r="X130" s="157"/>
      <c r="Y130" s="157"/>
      <c r="Z130" s="157"/>
    </row>
    <row r="131" spans="1:26" s="1" customFormat="1" ht="75" x14ac:dyDescent="0.25">
      <c r="A131" s="7" t="s">
        <v>145</v>
      </c>
      <c r="B131" s="7" t="s">
        <v>146</v>
      </c>
      <c r="C131" s="7" t="s">
        <v>146</v>
      </c>
      <c r="D131" s="8" t="s">
        <v>148</v>
      </c>
      <c r="E131" s="127" t="s">
        <v>223</v>
      </c>
      <c r="F131" s="19" t="s">
        <v>224</v>
      </c>
      <c r="G131" s="14">
        <v>2</v>
      </c>
      <c r="H131" s="10">
        <v>550000</v>
      </c>
      <c r="I131" s="10">
        <v>550000</v>
      </c>
      <c r="J131" s="11" t="s">
        <v>48</v>
      </c>
      <c r="K131" s="12" t="s">
        <v>202</v>
      </c>
      <c r="L131" s="12" t="s">
        <v>488</v>
      </c>
      <c r="M131" s="157"/>
      <c r="N131" s="157"/>
      <c r="O131" s="157"/>
      <c r="P131" s="157"/>
      <c r="Q131" s="157"/>
      <c r="R131" s="157"/>
      <c r="S131" s="157"/>
      <c r="T131" s="157"/>
      <c r="U131" s="157"/>
      <c r="V131" s="157"/>
      <c r="W131" s="157"/>
      <c r="X131" s="157"/>
      <c r="Y131" s="157"/>
      <c r="Z131" s="157"/>
    </row>
    <row r="132" spans="1:26" s="1" customFormat="1" ht="172.5" customHeight="1" x14ac:dyDescent="0.25">
      <c r="A132" s="7" t="s">
        <v>145</v>
      </c>
      <c r="B132" s="7" t="s">
        <v>146</v>
      </c>
      <c r="C132" s="7" t="s">
        <v>146</v>
      </c>
      <c r="D132" s="8" t="s">
        <v>148</v>
      </c>
      <c r="E132" s="127" t="s">
        <v>225</v>
      </c>
      <c r="F132" s="19" t="s">
        <v>226</v>
      </c>
      <c r="G132" s="14">
        <v>2</v>
      </c>
      <c r="H132" s="35">
        <v>170000</v>
      </c>
      <c r="I132" s="10">
        <v>170000</v>
      </c>
      <c r="J132" s="11" t="s">
        <v>48</v>
      </c>
      <c r="K132" s="12" t="s">
        <v>202</v>
      </c>
      <c r="L132" s="12" t="s">
        <v>488</v>
      </c>
      <c r="M132" s="157"/>
      <c r="N132" s="157"/>
      <c r="O132" s="157"/>
      <c r="P132" s="157"/>
      <c r="Q132" s="157"/>
      <c r="R132" s="157"/>
      <c r="S132" s="157"/>
      <c r="T132" s="157"/>
      <c r="U132" s="157"/>
      <c r="V132" s="157"/>
      <c r="W132" s="157"/>
      <c r="X132" s="157"/>
      <c r="Y132" s="157"/>
      <c r="Z132" s="157"/>
    </row>
    <row r="133" spans="1:26" s="1" customFormat="1" ht="90.75" customHeight="1" x14ac:dyDescent="0.25">
      <c r="A133" s="7" t="s">
        <v>145</v>
      </c>
      <c r="B133" s="7" t="s">
        <v>146</v>
      </c>
      <c r="C133" s="7" t="s">
        <v>146</v>
      </c>
      <c r="D133" s="8" t="s">
        <v>148</v>
      </c>
      <c r="E133" s="127" t="s">
        <v>227</v>
      </c>
      <c r="F133" s="19" t="s">
        <v>228</v>
      </c>
      <c r="G133" s="14">
        <v>3</v>
      </c>
      <c r="H133" s="10">
        <v>65000</v>
      </c>
      <c r="I133" s="10">
        <v>65000</v>
      </c>
      <c r="J133" s="11" t="s">
        <v>48</v>
      </c>
      <c r="K133" s="12" t="s">
        <v>202</v>
      </c>
      <c r="L133" s="12" t="s">
        <v>488</v>
      </c>
      <c r="M133" s="157"/>
      <c r="N133" s="157"/>
      <c r="O133" s="157"/>
      <c r="P133" s="157"/>
      <c r="Q133" s="157"/>
      <c r="R133" s="157"/>
      <c r="S133" s="157"/>
      <c r="T133" s="157"/>
      <c r="U133" s="157"/>
      <c r="V133" s="157"/>
      <c r="W133" s="157"/>
      <c r="X133" s="157"/>
      <c r="Y133" s="157"/>
      <c r="Z133" s="157"/>
    </row>
    <row r="134" spans="1:26" s="1" customFormat="1" ht="127.5" customHeight="1" x14ac:dyDescent="0.25">
      <c r="A134" s="7" t="s">
        <v>145</v>
      </c>
      <c r="B134" s="7" t="s">
        <v>146</v>
      </c>
      <c r="C134" s="7" t="s">
        <v>146</v>
      </c>
      <c r="D134" s="8" t="s">
        <v>148</v>
      </c>
      <c r="E134" s="127" t="s">
        <v>229</v>
      </c>
      <c r="F134" s="19" t="s">
        <v>230</v>
      </c>
      <c r="G134" s="14">
        <v>6</v>
      </c>
      <c r="H134" s="10">
        <v>200000</v>
      </c>
      <c r="I134" s="10">
        <v>200000</v>
      </c>
      <c r="J134" s="11" t="s">
        <v>48</v>
      </c>
      <c r="K134" s="12" t="s">
        <v>202</v>
      </c>
      <c r="L134" s="12" t="s">
        <v>488</v>
      </c>
      <c r="M134" s="157"/>
      <c r="N134" s="157"/>
      <c r="O134" s="157"/>
      <c r="P134" s="157"/>
      <c r="Q134" s="157"/>
      <c r="R134" s="157"/>
      <c r="S134" s="157"/>
      <c r="T134" s="157"/>
      <c r="U134" s="157"/>
      <c r="V134" s="157"/>
      <c r="W134" s="157"/>
      <c r="X134" s="157"/>
      <c r="Y134" s="157"/>
      <c r="Z134" s="157"/>
    </row>
    <row r="135" spans="1:26" s="1" customFormat="1" ht="120.75" customHeight="1" x14ac:dyDescent="0.25">
      <c r="A135" s="7" t="s">
        <v>145</v>
      </c>
      <c r="B135" s="7" t="s">
        <v>146</v>
      </c>
      <c r="C135" s="7" t="s">
        <v>146</v>
      </c>
      <c r="D135" s="8" t="s">
        <v>148</v>
      </c>
      <c r="E135" s="127" t="s">
        <v>231</v>
      </c>
      <c r="F135" s="19" t="s">
        <v>232</v>
      </c>
      <c r="G135" s="14">
        <v>2</v>
      </c>
      <c r="H135" s="10">
        <v>115000</v>
      </c>
      <c r="I135" s="10">
        <v>115000</v>
      </c>
      <c r="J135" s="11" t="s">
        <v>48</v>
      </c>
      <c r="K135" s="12" t="s">
        <v>202</v>
      </c>
      <c r="L135" s="12" t="s">
        <v>488</v>
      </c>
      <c r="M135" s="157"/>
      <c r="N135" s="157"/>
      <c r="O135" s="157"/>
      <c r="P135" s="157"/>
      <c r="Q135" s="157"/>
      <c r="R135" s="157"/>
      <c r="S135" s="157"/>
      <c r="T135" s="157"/>
      <c r="U135" s="157"/>
      <c r="V135" s="157"/>
      <c r="W135" s="157"/>
      <c r="X135" s="157"/>
      <c r="Y135" s="157"/>
      <c r="Z135" s="157"/>
    </row>
    <row r="136" spans="1:26" s="1" customFormat="1" ht="75" x14ac:dyDescent="0.25">
      <c r="A136" s="7" t="s">
        <v>145</v>
      </c>
      <c r="B136" s="7" t="s">
        <v>146</v>
      </c>
      <c r="C136" s="7" t="s">
        <v>146</v>
      </c>
      <c r="D136" s="8" t="s">
        <v>148</v>
      </c>
      <c r="E136" s="127" t="s">
        <v>233</v>
      </c>
      <c r="F136" s="19" t="s">
        <v>234</v>
      </c>
      <c r="G136" s="14">
        <v>8</v>
      </c>
      <c r="H136" s="10">
        <v>135000</v>
      </c>
      <c r="I136" s="10">
        <v>135000</v>
      </c>
      <c r="J136" s="11" t="s">
        <v>48</v>
      </c>
      <c r="K136" s="12" t="s">
        <v>202</v>
      </c>
      <c r="L136" s="12" t="s">
        <v>488</v>
      </c>
      <c r="M136" s="157"/>
      <c r="N136" s="157"/>
      <c r="O136" s="157"/>
      <c r="P136" s="157"/>
      <c r="Q136" s="157"/>
      <c r="R136" s="157"/>
      <c r="S136" s="157"/>
      <c r="T136" s="157"/>
      <c r="U136" s="157"/>
      <c r="V136" s="157"/>
      <c r="W136" s="157"/>
      <c r="X136" s="157"/>
      <c r="Y136" s="157"/>
      <c r="Z136" s="157"/>
    </row>
    <row r="137" spans="1:26" s="1" customFormat="1" ht="90" x14ac:dyDescent="0.25">
      <c r="A137" s="7" t="s">
        <v>145</v>
      </c>
      <c r="B137" s="7" t="s">
        <v>146</v>
      </c>
      <c r="C137" s="7" t="s">
        <v>146</v>
      </c>
      <c r="D137" s="8" t="s">
        <v>148</v>
      </c>
      <c r="E137" s="127" t="s">
        <v>235</v>
      </c>
      <c r="F137" s="19" t="s">
        <v>236</v>
      </c>
      <c r="G137" s="14">
        <v>1</v>
      </c>
      <c r="H137" s="10">
        <v>325000</v>
      </c>
      <c r="I137" s="10">
        <v>325000</v>
      </c>
      <c r="J137" s="11" t="s">
        <v>48</v>
      </c>
      <c r="K137" s="12" t="s">
        <v>202</v>
      </c>
      <c r="L137" s="12" t="s">
        <v>488</v>
      </c>
      <c r="M137" s="157"/>
      <c r="N137" s="157"/>
      <c r="O137" s="157"/>
      <c r="P137" s="157"/>
      <c r="Q137" s="157"/>
      <c r="R137" s="157"/>
      <c r="S137" s="157"/>
      <c r="T137" s="157"/>
      <c r="U137" s="157"/>
      <c r="V137" s="157"/>
      <c r="W137" s="157"/>
      <c r="X137" s="157"/>
      <c r="Y137" s="157"/>
      <c r="Z137" s="157"/>
    </row>
    <row r="138" spans="1:26" ht="75" x14ac:dyDescent="0.25">
      <c r="A138" s="7" t="s">
        <v>489</v>
      </c>
      <c r="B138" s="7" t="s">
        <v>489</v>
      </c>
      <c r="C138" s="7" t="s">
        <v>16</v>
      </c>
      <c r="D138" s="7" t="s">
        <v>17</v>
      </c>
      <c r="E138" s="27" t="s">
        <v>18</v>
      </c>
      <c r="F138" s="7" t="s">
        <v>490</v>
      </c>
      <c r="G138" s="119">
        <v>5</v>
      </c>
      <c r="H138" s="120">
        <v>2725000</v>
      </c>
      <c r="I138" s="120">
        <v>2725000</v>
      </c>
      <c r="J138" s="121" t="s">
        <v>21</v>
      </c>
      <c r="K138" s="122" t="s">
        <v>22</v>
      </c>
      <c r="L138" s="1" t="s">
        <v>491</v>
      </c>
      <c r="M138" s="157"/>
      <c r="N138" s="157"/>
      <c r="O138" s="157"/>
      <c r="P138" s="157"/>
      <c r="Q138" s="157"/>
      <c r="R138" s="157"/>
      <c r="S138" s="157"/>
      <c r="T138" s="157"/>
      <c r="U138" s="157"/>
      <c r="V138" s="157"/>
      <c r="W138" s="157"/>
      <c r="X138" s="157"/>
      <c r="Y138" s="157"/>
      <c r="Z138" s="157"/>
    </row>
    <row r="139" spans="1:26" s="163" customFormat="1" ht="185.25" x14ac:dyDescent="0.25">
      <c r="A139" s="158" t="s">
        <v>501</v>
      </c>
      <c r="B139" s="158" t="s">
        <v>501</v>
      </c>
      <c r="C139" s="158" t="s">
        <v>501</v>
      </c>
      <c r="D139" s="159" t="s">
        <v>502</v>
      </c>
      <c r="E139" s="160" t="s">
        <v>503</v>
      </c>
      <c r="F139" s="159" t="s">
        <v>504</v>
      </c>
      <c r="G139" s="161">
        <v>100</v>
      </c>
      <c r="H139" s="162">
        <v>1465000</v>
      </c>
      <c r="I139" s="162">
        <v>1465000</v>
      </c>
      <c r="J139" s="158" t="s">
        <v>48</v>
      </c>
      <c r="K139" s="158" t="s">
        <v>276</v>
      </c>
      <c r="L139" s="157" t="s">
        <v>552</v>
      </c>
      <c r="M139" s="157"/>
      <c r="N139" s="157"/>
      <c r="O139" s="157"/>
      <c r="P139" s="157"/>
      <c r="Q139" s="157"/>
      <c r="R139" s="157"/>
      <c r="S139" s="157"/>
      <c r="T139" s="157"/>
      <c r="U139" s="157"/>
      <c r="V139" s="157"/>
      <c r="W139" s="157"/>
      <c r="X139" s="157"/>
      <c r="Y139" s="157"/>
      <c r="Z139" s="157"/>
    </row>
    <row r="140" spans="1:26" s="163" customFormat="1" ht="185.25" x14ac:dyDescent="0.25">
      <c r="A140" s="158" t="s">
        <v>501</v>
      </c>
      <c r="B140" s="158" t="s">
        <v>501</v>
      </c>
      <c r="C140" s="158" t="s">
        <v>501</v>
      </c>
      <c r="D140" s="159" t="s">
        <v>502</v>
      </c>
      <c r="E140" s="164" t="s">
        <v>505</v>
      </c>
      <c r="F140" s="159" t="s">
        <v>504</v>
      </c>
      <c r="G140" s="161">
        <v>100</v>
      </c>
      <c r="H140" s="162">
        <v>705000</v>
      </c>
      <c r="I140" s="162">
        <v>705000</v>
      </c>
      <c r="J140" s="158" t="s">
        <v>48</v>
      </c>
      <c r="K140" s="158" t="s">
        <v>276</v>
      </c>
      <c r="L140" s="157" t="s">
        <v>552</v>
      </c>
      <c r="M140" s="157"/>
      <c r="N140" s="157"/>
      <c r="O140" s="157"/>
      <c r="P140" s="157"/>
      <c r="Q140" s="157"/>
      <c r="R140" s="157"/>
      <c r="S140" s="157"/>
      <c r="T140" s="157"/>
      <c r="U140" s="157"/>
      <c r="V140" s="157"/>
      <c r="W140" s="157"/>
      <c r="X140" s="157"/>
      <c r="Y140" s="157"/>
      <c r="Z140" s="157"/>
    </row>
    <row r="141" spans="1:26" s="163" customFormat="1" ht="185.25" x14ac:dyDescent="0.25">
      <c r="A141" s="158" t="s">
        <v>501</v>
      </c>
      <c r="B141" s="158" t="s">
        <v>501</v>
      </c>
      <c r="C141" s="158" t="s">
        <v>501</v>
      </c>
      <c r="D141" s="159" t="s">
        <v>502</v>
      </c>
      <c r="E141" s="164" t="s">
        <v>506</v>
      </c>
      <c r="F141" s="159" t="s">
        <v>504</v>
      </c>
      <c r="G141" s="161">
        <v>100</v>
      </c>
      <c r="H141" s="162">
        <v>100000</v>
      </c>
      <c r="I141" s="162">
        <v>100000</v>
      </c>
      <c r="J141" s="158" t="s">
        <v>48</v>
      </c>
      <c r="K141" s="158" t="s">
        <v>276</v>
      </c>
      <c r="L141" s="157" t="s">
        <v>552</v>
      </c>
      <c r="M141" s="157"/>
      <c r="N141" s="157"/>
      <c r="O141" s="157"/>
      <c r="P141" s="157"/>
      <c r="Q141" s="157"/>
      <c r="R141" s="157"/>
      <c r="S141" s="157"/>
      <c r="T141" s="157"/>
      <c r="U141" s="157"/>
      <c r="V141" s="157"/>
      <c r="W141" s="157"/>
      <c r="X141" s="157"/>
      <c r="Y141" s="157"/>
      <c r="Z141" s="157"/>
    </row>
    <row r="142" spans="1:26" s="163" customFormat="1" ht="185.25" x14ac:dyDescent="0.25">
      <c r="A142" s="158" t="s">
        <v>501</v>
      </c>
      <c r="B142" s="158" t="s">
        <v>501</v>
      </c>
      <c r="C142" s="158" t="s">
        <v>501</v>
      </c>
      <c r="D142" s="159" t="s">
        <v>502</v>
      </c>
      <c r="E142" s="164" t="s">
        <v>507</v>
      </c>
      <c r="F142" s="159" t="s">
        <v>504</v>
      </c>
      <c r="G142" s="161">
        <v>100</v>
      </c>
      <c r="H142" s="162">
        <v>100000</v>
      </c>
      <c r="I142" s="162">
        <v>100000</v>
      </c>
      <c r="J142" s="158" t="s">
        <v>48</v>
      </c>
      <c r="K142" s="158" t="s">
        <v>276</v>
      </c>
      <c r="L142" s="157" t="s">
        <v>552</v>
      </c>
      <c r="M142" s="157"/>
      <c r="N142" s="157"/>
      <c r="O142" s="157"/>
      <c r="P142" s="157"/>
      <c r="Q142" s="157"/>
      <c r="R142" s="157"/>
      <c r="S142" s="157"/>
      <c r="T142" s="157"/>
      <c r="U142" s="157"/>
      <c r="V142" s="157"/>
      <c r="W142" s="157"/>
      <c r="X142" s="157"/>
      <c r="Y142" s="157"/>
      <c r="Z142" s="157"/>
    </row>
    <row r="143" spans="1:26" s="163" customFormat="1" ht="185.25" x14ac:dyDescent="0.25">
      <c r="A143" s="158" t="s">
        <v>501</v>
      </c>
      <c r="B143" s="158" t="s">
        <v>501</v>
      </c>
      <c r="C143" s="158" t="s">
        <v>501</v>
      </c>
      <c r="D143" s="159" t="s">
        <v>502</v>
      </c>
      <c r="E143" s="164" t="s">
        <v>508</v>
      </c>
      <c r="F143" s="159" t="s">
        <v>504</v>
      </c>
      <c r="G143" s="161">
        <v>100</v>
      </c>
      <c r="H143" s="162">
        <v>610000</v>
      </c>
      <c r="I143" s="162">
        <v>610000</v>
      </c>
      <c r="J143" s="158" t="s">
        <v>48</v>
      </c>
      <c r="K143" s="158" t="s">
        <v>276</v>
      </c>
      <c r="L143" s="157" t="s">
        <v>552</v>
      </c>
      <c r="M143" s="157"/>
      <c r="N143" s="157"/>
      <c r="O143" s="157"/>
      <c r="P143" s="157"/>
      <c r="Q143" s="157"/>
      <c r="R143" s="157"/>
      <c r="S143" s="157"/>
      <c r="T143" s="157"/>
      <c r="U143" s="157"/>
      <c r="V143" s="157"/>
      <c r="W143" s="157"/>
      <c r="X143" s="157"/>
      <c r="Y143" s="157"/>
      <c r="Z143" s="157"/>
    </row>
    <row r="144" spans="1:26" s="163" customFormat="1" ht="185.25" x14ac:dyDescent="0.25">
      <c r="A144" s="158" t="s">
        <v>501</v>
      </c>
      <c r="B144" s="158" t="s">
        <v>501</v>
      </c>
      <c r="C144" s="158" t="s">
        <v>501</v>
      </c>
      <c r="D144" s="159" t="s">
        <v>502</v>
      </c>
      <c r="E144" s="164" t="s">
        <v>509</v>
      </c>
      <c r="F144" s="159" t="s">
        <v>504</v>
      </c>
      <c r="G144" s="161">
        <v>300</v>
      </c>
      <c r="H144" s="162">
        <v>200000</v>
      </c>
      <c r="I144" s="162">
        <v>200000</v>
      </c>
      <c r="J144" s="158" t="s">
        <v>48</v>
      </c>
      <c r="K144" s="158" t="s">
        <v>276</v>
      </c>
      <c r="L144" s="157" t="s">
        <v>552</v>
      </c>
      <c r="M144" s="157"/>
      <c r="N144" s="157"/>
      <c r="O144" s="157"/>
      <c r="P144" s="157"/>
      <c r="Q144" s="157"/>
      <c r="R144" s="157"/>
      <c r="S144" s="157"/>
      <c r="T144" s="157"/>
      <c r="U144" s="157"/>
      <c r="V144" s="157"/>
      <c r="W144" s="157"/>
      <c r="X144" s="157"/>
      <c r="Y144" s="157"/>
      <c r="Z144" s="157"/>
    </row>
    <row r="145" spans="1:26" s="163" customFormat="1" ht="185.25" x14ac:dyDescent="0.25">
      <c r="A145" s="158" t="s">
        <v>501</v>
      </c>
      <c r="B145" s="158" t="s">
        <v>501</v>
      </c>
      <c r="C145" s="158" t="s">
        <v>501</v>
      </c>
      <c r="D145" s="159" t="s">
        <v>502</v>
      </c>
      <c r="E145" s="164" t="s">
        <v>510</v>
      </c>
      <c r="F145" s="159" t="s">
        <v>504</v>
      </c>
      <c r="G145" s="161">
        <v>300</v>
      </c>
      <c r="H145" s="162">
        <v>330000</v>
      </c>
      <c r="I145" s="162">
        <v>330000</v>
      </c>
      <c r="J145" s="158" t="s">
        <v>48</v>
      </c>
      <c r="K145" s="158" t="s">
        <v>276</v>
      </c>
      <c r="L145" s="157" t="s">
        <v>552</v>
      </c>
      <c r="M145" s="157"/>
      <c r="N145" s="157"/>
      <c r="O145" s="157"/>
      <c r="P145" s="157"/>
      <c r="Q145" s="157"/>
      <c r="R145" s="157"/>
      <c r="S145" s="157"/>
      <c r="T145" s="157"/>
      <c r="U145" s="157"/>
      <c r="V145" s="157"/>
      <c r="W145" s="157"/>
      <c r="X145" s="157"/>
      <c r="Y145" s="157"/>
      <c r="Z145" s="157"/>
    </row>
    <row r="146" spans="1:26" s="163" customFormat="1" ht="185.25" x14ac:dyDescent="0.25">
      <c r="A146" s="158" t="s">
        <v>501</v>
      </c>
      <c r="B146" s="158" t="s">
        <v>501</v>
      </c>
      <c r="C146" s="158" t="s">
        <v>501</v>
      </c>
      <c r="D146" s="159" t="s">
        <v>502</v>
      </c>
      <c r="E146" s="164" t="s">
        <v>511</v>
      </c>
      <c r="F146" s="159" t="s">
        <v>504</v>
      </c>
      <c r="G146" s="161">
        <v>300</v>
      </c>
      <c r="H146" s="162">
        <v>660000</v>
      </c>
      <c r="I146" s="162">
        <v>660000</v>
      </c>
      <c r="J146" s="158" t="s">
        <v>48</v>
      </c>
      <c r="K146" s="158" t="s">
        <v>276</v>
      </c>
      <c r="L146" s="157" t="s">
        <v>552</v>
      </c>
      <c r="M146" s="157"/>
      <c r="N146" s="157"/>
      <c r="O146" s="157"/>
      <c r="P146" s="157"/>
      <c r="Q146" s="157"/>
      <c r="R146" s="157"/>
      <c r="S146" s="157"/>
      <c r="T146" s="157"/>
      <c r="U146" s="157"/>
      <c r="V146" s="157"/>
      <c r="W146" s="157"/>
      <c r="X146" s="157"/>
      <c r="Y146" s="157"/>
      <c r="Z146" s="157"/>
    </row>
    <row r="147" spans="1:26" s="163" customFormat="1" ht="185.25" x14ac:dyDescent="0.25">
      <c r="A147" s="158" t="s">
        <v>501</v>
      </c>
      <c r="B147" s="158" t="s">
        <v>501</v>
      </c>
      <c r="C147" s="158" t="s">
        <v>501</v>
      </c>
      <c r="D147" s="159" t="s">
        <v>502</v>
      </c>
      <c r="E147" s="164" t="s">
        <v>512</v>
      </c>
      <c r="F147" s="159" t="s">
        <v>504</v>
      </c>
      <c r="G147" s="161">
        <v>300</v>
      </c>
      <c r="H147" s="162">
        <v>745000</v>
      </c>
      <c r="I147" s="162">
        <v>745000</v>
      </c>
      <c r="J147" s="158" t="s">
        <v>48</v>
      </c>
      <c r="K147" s="158" t="s">
        <v>276</v>
      </c>
      <c r="L147" s="157" t="s">
        <v>552</v>
      </c>
      <c r="M147" s="157"/>
      <c r="N147" s="157"/>
      <c r="O147" s="157"/>
      <c r="P147" s="157"/>
      <c r="Q147" s="157"/>
      <c r="R147" s="157"/>
      <c r="S147" s="157"/>
      <c r="T147" s="157"/>
      <c r="U147" s="157"/>
      <c r="V147" s="157"/>
      <c r="W147" s="157"/>
      <c r="X147" s="157"/>
      <c r="Y147" s="157"/>
      <c r="Z147" s="157"/>
    </row>
    <row r="148" spans="1:26" s="163" customFormat="1" ht="185.25" x14ac:dyDescent="0.25">
      <c r="A148" s="158" t="s">
        <v>501</v>
      </c>
      <c r="B148" s="158" t="s">
        <v>501</v>
      </c>
      <c r="C148" s="158" t="s">
        <v>501</v>
      </c>
      <c r="D148" s="159" t="s">
        <v>502</v>
      </c>
      <c r="E148" s="160" t="s">
        <v>513</v>
      </c>
      <c r="F148" s="159" t="s">
        <v>504</v>
      </c>
      <c r="G148" s="165">
        <v>300</v>
      </c>
      <c r="H148" s="166">
        <v>2750000</v>
      </c>
      <c r="I148" s="166">
        <v>2750000</v>
      </c>
      <c r="J148" s="158" t="s">
        <v>48</v>
      </c>
      <c r="K148" s="158" t="s">
        <v>276</v>
      </c>
      <c r="L148" s="157" t="s">
        <v>552</v>
      </c>
      <c r="M148" s="157"/>
      <c r="N148" s="157"/>
      <c r="O148" s="157"/>
      <c r="P148" s="157"/>
      <c r="Q148" s="157"/>
      <c r="R148" s="157"/>
      <c r="S148" s="157"/>
      <c r="T148" s="157"/>
      <c r="U148" s="157"/>
      <c r="V148" s="157"/>
      <c r="W148" s="157"/>
      <c r="X148" s="157"/>
      <c r="Y148" s="157"/>
      <c r="Z148" s="157"/>
    </row>
    <row r="149" spans="1:26" s="1" customFormat="1" ht="39" customHeight="1" x14ac:dyDescent="0.25">
      <c r="A149" s="7"/>
      <c r="B149" s="27"/>
      <c r="C149" s="27"/>
      <c r="D149" s="19"/>
      <c r="E149" s="127"/>
      <c r="F149" s="102" t="s">
        <v>469</v>
      </c>
      <c r="G149" s="103"/>
      <c r="H149" s="104">
        <f>SUM(H5:H148)</f>
        <v>2907286000</v>
      </c>
      <c r="I149" s="104">
        <f>SUM(I5:I148)</f>
        <v>2907286000</v>
      </c>
      <c r="J149" s="11"/>
      <c r="K149" s="12"/>
      <c r="L149" s="12"/>
      <c r="M149" s="157"/>
      <c r="N149" s="157"/>
      <c r="O149" s="157"/>
      <c r="P149" s="157"/>
      <c r="Q149" s="157"/>
      <c r="R149" s="157"/>
      <c r="S149" s="157"/>
      <c r="T149" s="157"/>
      <c r="U149" s="157"/>
      <c r="V149" s="157"/>
      <c r="W149" s="157"/>
      <c r="X149" s="157"/>
      <c r="Y149" s="157"/>
      <c r="Z149" s="157"/>
    </row>
    <row r="156" spans="1:26" s="1" customFormat="1" x14ac:dyDescent="0.25">
      <c r="A156" s="40"/>
      <c r="E156" s="133"/>
      <c r="F156" s="36"/>
      <c r="G156" s="37"/>
      <c r="H156" s="37"/>
      <c r="I156" s="38"/>
      <c r="J156" s="39"/>
      <c r="K156" s="39"/>
      <c r="L156" s="39"/>
      <c r="M156" s="2"/>
      <c r="N156" s="2"/>
    </row>
    <row r="158" spans="1:26" s="1" customFormat="1" x14ac:dyDescent="0.25">
      <c r="A158" s="41"/>
      <c r="E158" s="133"/>
      <c r="F158" s="36"/>
      <c r="G158" s="37"/>
      <c r="H158" s="37"/>
      <c r="I158" s="38"/>
      <c r="J158" s="39"/>
      <c r="K158" s="39"/>
      <c r="L158" s="39"/>
      <c r="M158" s="2"/>
      <c r="N158" s="2"/>
    </row>
  </sheetData>
  <mergeCells count="4">
    <mergeCell ref="A1:K1"/>
    <mergeCell ref="A2:K2"/>
    <mergeCell ref="A3:K3"/>
    <mergeCell ref="F71:F94"/>
  </mergeCells>
  <dataValidations count="1">
    <dataValidation type="list" allowBlank="1" showInputMessage="1" showErrorMessage="1" sqref="J5:J8" xr:uid="{183130AD-2745-40FA-8D2A-FE78A28493F6}">
      <formula1>#REF!</formula1>
    </dataValidation>
  </dataValidations>
  <pageMargins left="0.7" right="0.7" top="0.75" bottom="0.75" header="0.3" footer="0.3"/>
  <pageSetup orientation="portrait" verticalDpi="599"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81CD12C-C153-4CDC-9E75-6CA5A5B696A1}">
          <x14:formula1>
            <xm:f>'I:\Subger. Administrativa y Financiera\Dpto dControl y Gestn DC\Control y Gestion Compras\PLAN ANUAL DE COMPRAS 2020\Solicitudes PAC 2020\[R03-CGC-002 Plan Anual de Compras-2020 suministros.xlsx]2'!#REF!</xm:f>
          </x14:formula1>
          <xm:sqref>J138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CEBBB-0931-4394-AD73-71661598CBF0}">
  <dimension ref="A1:AB129"/>
  <sheetViews>
    <sheetView zoomScale="90" zoomScaleNormal="90" workbookViewId="0">
      <selection activeCell="N46" sqref="N46"/>
    </sheetView>
  </sheetViews>
  <sheetFormatPr baseColWidth="10" defaultRowHeight="15" x14ac:dyDescent="0.25"/>
  <cols>
    <col min="1" max="1" width="22.28515625" customWidth="1"/>
    <col min="2" max="2" width="26.7109375" customWidth="1"/>
    <col min="3" max="3" width="20.42578125" customWidth="1"/>
    <col min="4" max="4" width="27.42578125" customWidth="1"/>
    <col min="5" max="5" width="20.7109375" customWidth="1"/>
    <col min="6" max="6" width="36" customWidth="1"/>
    <col min="7" max="7" width="13.85546875" customWidth="1"/>
    <col min="8" max="8" width="13.85546875" style="138" hidden="1" customWidth="1"/>
    <col min="9" max="9" width="17.42578125" customWidth="1"/>
    <col min="10" max="10" width="20" customWidth="1"/>
    <col min="11" max="11" width="20.7109375" customWidth="1"/>
    <col min="12" max="12" width="21" customWidth="1"/>
    <col min="13" max="13" width="19.140625" customWidth="1"/>
    <col min="14" max="14" width="18.28515625" customWidth="1"/>
    <col min="15" max="15" width="16.140625" customWidth="1"/>
  </cols>
  <sheetData>
    <row r="1" spans="1:28" s="42" customFormat="1" ht="26.25" x14ac:dyDescent="0.4">
      <c r="A1" s="147" t="s">
        <v>0</v>
      </c>
      <c r="B1" s="147"/>
      <c r="C1" s="147"/>
      <c r="D1" s="147"/>
      <c r="E1" s="147"/>
      <c r="F1" s="147"/>
      <c r="G1" s="147"/>
      <c r="H1" s="147"/>
      <c r="I1" s="147"/>
      <c r="J1" s="147"/>
      <c r="K1" s="147"/>
      <c r="L1" s="147"/>
    </row>
    <row r="2" spans="1:28" s="42" customFormat="1" ht="26.25" x14ac:dyDescent="0.4">
      <c r="A2" s="147" t="s">
        <v>1</v>
      </c>
      <c r="B2" s="147"/>
      <c r="C2" s="147"/>
      <c r="D2" s="147"/>
      <c r="E2" s="147"/>
      <c r="F2" s="147"/>
      <c r="G2" s="147"/>
      <c r="H2" s="147"/>
      <c r="I2" s="147"/>
      <c r="J2" s="147"/>
      <c r="K2" s="147"/>
      <c r="L2" s="147"/>
    </row>
    <row r="3" spans="1:28" ht="21.75" customHeight="1" x14ac:dyDescent="0.4">
      <c r="A3" s="147" t="s">
        <v>2</v>
      </c>
      <c r="B3" s="147"/>
      <c r="C3" s="147"/>
      <c r="D3" s="147"/>
      <c r="E3" s="147"/>
      <c r="F3" s="147"/>
      <c r="G3" s="147"/>
      <c r="H3" s="147"/>
      <c r="I3" s="147"/>
      <c r="J3" s="147"/>
      <c r="K3" s="147"/>
      <c r="L3" s="147"/>
    </row>
    <row r="4" spans="1:28" ht="110.25" x14ac:dyDescent="0.25">
      <c r="A4" s="43" t="s">
        <v>3</v>
      </c>
      <c r="B4" s="43" t="s">
        <v>4</v>
      </c>
      <c r="C4" s="43" t="s">
        <v>5</v>
      </c>
      <c r="D4" s="43" t="s">
        <v>6</v>
      </c>
      <c r="E4" s="43" t="s">
        <v>7</v>
      </c>
      <c r="F4" s="43" t="s">
        <v>8</v>
      </c>
      <c r="G4" s="43" t="s">
        <v>9</v>
      </c>
      <c r="H4" s="134" t="s">
        <v>317</v>
      </c>
      <c r="I4" s="43" t="s">
        <v>10</v>
      </c>
      <c r="J4" s="43" t="s">
        <v>11</v>
      </c>
      <c r="K4" s="43" t="s">
        <v>13</v>
      </c>
      <c r="L4" s="43" t="s">
        <v>14</v>
      </c>
      <c r="M4" s="6" t="s">
        <v>487</v>
      </c>
      <c r="N4" s="140" t="s">
        <v>534</v>
      </c>
      <c r="O4" s="140" t="s">
        <v>535</v>
      </c>
      <c r="P4" s="140" t="s">
        <v>536</v>
      </c>
      <c r="Q4" s="141" t="s">
        <v>537</v>
      </c>
      <c r="R4" s="140" t="s">
        <v>538</v>
      </c>
      <c r="S4" s="141" t="s">
        <v>539</v>
      </c>
      <c r="T4" s="140" t="s">
        <v>540</v>
      </c>
      <c r="U4" s="140" t="s">
        <v>541</v>
      </c>
      <c r="V4" s="140" t="s">
        <v>542</v>
      </c>
      <c r="W4" s="141" t="s">
        <v>543</v>
      </c>
      <c r="X4" s="140" t="s">
        <v>544</v>
      </c>
      <c r="Y4" s="140" t="s">
        <v>545</v>
      </c>
      <c r="Z4" s="142" t="s">
        <v>546</v>
      </c>
      <c r="AA4" s="142" t="s">
        <v>547</v>
      </c>
      <c r="AB4" s="140" t="s">
        <v>548</v>
      </c>
    </row>
    <row r="5" spans="1:28" ht="50.1" customHeight="1" x14ac:dyDescent="0.25">
      <c r="A5" s="44" t="s">
        <v>318</v>
      </c>
      <c r="B5" s="45" t="s">
        <v>319</v>
      </c>
      <c r="C5" s="45" t="s">
        <v>320</v>
      </c>
      <c r="D5" s="57" t="s">
        <v>321</v>
      </c>
      <c r="E5" s="57" t="s">
        <v>322</v>
      </c>
      <c r="F5" s="152" t="s">
        <v>323</v>
      </c>
      <c r="G5" s="45">
        <v>2</v>
      </c>
      <c r="H5" s="73">
        <f>G5*57767</f>
        <v>115534</v>
      </c>
      <c r="I5" s="65">
        <v>73945000</v>
      </c>
      <c r="J5" s="65">
        <v>73945000</v>
      </c>
      <c r="K5" s="45" t="s">
        <v>324</v>
      </c>
      <c r="L5" s="45" t="s">
        <v>325</v>
      </c>
      <c r="M5" s="12" t="s">
        <v>488</v>
      </c>
      <c r="N5" s="168"/>
      <c r="O5" s="168"/>
      <c r="P5" s="168"/>
      <c r="Q5" s="168"/>
      <c r="R5" s="168"/>
      <c r="S5" s="168"/>
      <c r="T5" s="168"/>
      <c r="U5" s="168"/>
      <c r="V5" s="168"/>
      <c r="W5" s="168"/>
      <c r="X5" s="168"/>
      <c r="Y5" s="168"/>
      <c r="Z5" s="168"/>
      <c r="AA5" s="168"/>
      <c r="AB5" s="168"/>
    </row>
    <row r="6" spans="1:28" ht="50.1" customHeight="1" x14ac:dyDescent="0.25">
      <c r="A6" s="44" t="s">
        <v>318</v>
      </c>
      <c r="B6" s="45" t="s">
        <v>319</v>
      </c>
      <c r="C6" s="45" t="s">
        <v>320</v>
      </c>
      <c r="D6" s="57" t="s">
        <v>321</v>
      </c>
      <c r="E6" s="57" t="s">
        <v>326</v>
      </c>
      <c r="F6" s="153"/>
      <c r="G6" s="45">
        <v>1</v>
      </c>
      <c r="H6" s="73">
        <f>G6*8213</f>
        <v>8213</v>
      </c>
      <c r="I6" s="66">
        <v>5260000</v>
      </c>
      <c r="J6" s="66">
        <v>5260000</v>
      </c>
      <c r="K6" s="45" t="s">
        <v>324</v>
      </c>
      <c r="L6" s="45" t="s">
        <v>325</v>
      </c>
      <c r="M6" s="12" t="s">
        <v>488</v>
      </c>
      <c r="N6" s="168"/>
      <c r="O6" s="168"/>
      <c r="P6" s="168"/>
      <c r="Q6" s="168"/>
      <c r="R6" s="168"/>
      <c r="S6" s="168"/>
      <c r="T6" s="168"/>
      <c r="U6" s="168"/>
      <c r="V6" s="168"/>
      <c r="W6" s="168"/>
      <c r="X6" s="168"/>
      <c r="Y6" s="168"/>
      <c r="Z6" s="168"/>
      <c r="AA6" s="168"/>
      <c r="AB6" s="168"/>
    </row>
    <row r="7" spans="1:28" ht="50.1" customHeight="1" x14ac:dyDescent="0.25">
      <c r="A7" s="44" t="s">
        <v>318</v>
      </c>
      <c r="B7" s="49" t="s">
        <v>327</v>
      </c>
      <c r="C7" s="45" t="s">
        <v>320</v>
      </c>
      <c r="D7" s="57" t="s">
        <v>328</v>
      </c>
      <c r="E7" s="57" t="s">
        <v>329</v>
      </c>
      <c r="F7" s="57" t="s">
        <v>330</v>
      </c>
      <c r="G7" s="45">
        <v>1159</v>
      </c>
      <c r="H7" s="73">
        <f>G7*1371.3</f>
        <v>1589336.7</v>
      </c>
      <c r="I7" s="67">
        <v>1017180000</v>
      </c>
      <c r="J7" s="67">
        <v>1017180000</v>
      </c>
      <c r="K7" s="45" t="s">
        <v>324</v>
      </c>
      <c r="L7" s="45" t="s">
        <v>325</v>
      </c>
      <c r="M7" s="12" t="s">
        <v>488</v>
      </c>
      <c r="N7" s="168"/>
      <c r="O7" s="168"/>
      <c r="P7" s="168"/>
      <c r="Q7" s="168"/>
      <c r="R7" s="168"/>
      <c r="S7" s="168"/>
      <c r="T7" s="168"/>
      <c r="U7" s="168"/>
      <c r="V7" s="168"/>
      <c r="W7" s="168"/>
      <c r="X7" s="168"/>
      <c r="Y7" s="168"/>
      <c r="Z7" s="168"/>
      <c r="AA7" s="168"/>
      <c r="AB7" s="168"/>
    </row>
    <row r="8" spans="1:28" ht="50.1" customHeight="1" x14ac:dyDescent="0.25">
      <c r="A8" s="44" t="s">
        <v>318</v>
      </c>
      <c r="B8" s="49" t="s">
        <v>327</v>
      </c>
      <c r="C8" s="45" t="s">
        <v>320</v>
      </c>
      <c r="D8" s="57" t="s">
        <v>328</v>
      </c>
      <c r="E8" s="57" t="s">
        <v>331</v>
      </c>
      <c r="F8" s="57" t="s">
        <v>332</v>
      </c>
      <c r="G8" s="45">
        <v>65</v>
      </c>
      <c r="H8" s="73">
        <f>G8*1603.41</f>
        <v>104221.65000000001</v>
      </c>
      <c r="I8" s="68">
        <v>66705000</v>
      </c>
      <c r="J8" s="68">
        <v>66705000</v>
      </c>
      <c r="K8" s="45" t="s">
        <v>324</v>
      </c>
      <c r="L8" s="45" t="s">
        <v>325</v>
      </c>
      <c r="M8" s="12" t="s">
        <v>488</v>
      </c>
      <c r="N8" s="170"/>
      <c r="O8" s="168"/>
      <c r="P8" s="168"/>
      <c r="Q8" s="168"/>
      <c r="R8" s="168"/>
      <c r="S8" s="168"/>
      <c r="T8" s="168"/>
      <c r="U8" s="168"/>
      <c r="V8" s="168"/>
      <c r="W8" s="168"/>
      <c r="X8" s="168"/>
      <c r="Y8" s="168"/>
      <c r="Z8" s="168"/>
      <c r="AA8" s="168"/>
      <c r="AB8" s="168"/>
    </row>
    <row r="9" spans="1:28" ht="50.1" customHeight="1" x14ac:dyDescent="0.25">
      <c r="A9" s="44" t="s">
        <v>318</v>
      </c>
      <c r="B9" s="49" t="s">
        <v>333</v>
      </c>
      <c r="C9" s="45" t="s">
        <v>320</v>
      </c>
      <c r="D9" s="57" t="s">
        <v>328</v>
      </c>
      <c r="E9" s="45" t="s">
        <v>334</v>
      </c>
      <c r="F9" s="57" t="s">
        <v>335</v>
      </c>
      <c r="G9" s="45">
        <v>35</v>
      </c>
      <c r="H9" s="73">
        <f>G9*4183.26</f>
        <v>146414.1</v>
      </c>
      <c r="I9" s="69">
        <v>93710000</v>
      </c>
      <c r="J9" s="69">
        <v>93710000</v>
      </c>
      <c r="K9" s="45" t="s">
        <v>324</v>
      </c>
      <c r="L9" s="45" t="s">
        <v>325</v>
      </c>
      <c r="M9" s="12" t="s">
        <v>488</v>
      </c>
      <c r="N9" s="168"/>
      <c r="O9" s="168"/>
      <c r="P9" s="168"/>
      <c r="Q9" s="168"/>
      <c r="R9" s="168"/>
      <c r="S9" s="168"/>
      <c r="T9" s="168"/>
      <c r="U9" s="168"/>
      <c r="V9" s="168"/>
      <c r="W9" s="168"/>
      <c r="X9" s="168"/>
      <c r="Y9" s="168"/>
      <c r="Z9" s="168"/>
      <c r="AA9" s="168"/>
      <c r="AB9" s="168"/>
    </row>
    <row r="10" spans="1:28" ht="50.1" customHeight="1" x14ac:dyDescent="0.25">
      <c r="A10" s="44" t="s">
        <v>318</v>
      </c>
      <c r="B10" s="49" t="s">
        <v>327</v>
      </c>
      <c r="C10" s="45" t="s">
        <v>320</v>
      </c>
      <c r="D10" s="57" t="s">
        <v>328</v>
      </c>
      <c r="E10" s="70" t="s">
        <v>336</v>
      </c>
      <c r="F10" s="57" t="s">
        <v>337</v>
      </c>
      <c r="G10" s="45">
        <v>857</v>
      </c>
      <c r="H10" s="73">
        <f>G10*266.36</f>
        <v>228270.52000000002</v>
      </c>
      <c r="I10" s="71">
        <v>146095000</v>
      </c>
      <c r="J10" s="71">
        <v>146095000</v>
      </c>
      <c r="K10" s="45" t="s">
        <v>324</v>
      </c>
      <c r="L10" s="45" t="s">
        <v>325</v>
      </c>
      <c r="M10" s="12" t="s">
        <v>488</v>
      </c>
      <c r="N10" s="168"/>
      <c r="O10" s="168"/>
      <c r="P10" s="168"/>
      <c r="Q10" s="168"/>
      <c r="R10" s="168"/>
      <c r="S10" s="168"/>
      <c r="T10" s="168"/>
      <c r="U10" s="168"/>
      <c r="V10" s="168"/>
      <c r="W10" s="168"/>
      <c r="X10" s="168"/>
      <c r="Y10" s="168"/>
      <c r="Z10" s="168"/>
      <c r="AA10" s="168"/>
      <c r="AB10" s="168"/>
    </row>
    <row r="11" spans="1:28" ht="50.1" customHeight="1" x14ac:dyDescent="0.25">
      <c r="A11" s="44" t="s">
        <v>318</v>
      </c>
      <c r="B11" s="49" t="s">
        <v>338</v>
      </c>
      <c r="C11" s="45" t="s">
        <v>320</v>
      </c>
      <c r="D11" s="57" t="s">
        <v>328</v>
      </c>
      <c r="E11" s="70" t="s">
        <v>339</v>
      </c>
      <c r="F11" s="72" t="s">
        <v>340</v>
      </c>
      <c r="G11" s="45">
        <v>57</v>
      </c>
      <c r="H11" s="73">
        <f>G11*215</f>
        <v>12255</v>
      </c>
      <c r="I11" s="69">
        <v>7845000</v>
      </c>
      <c r="J11" s="69">
        <v>7845000</v>
      </c>
      <c r="K11" s="45" t="s">
        <v>324</v>
      </c>
      <c r="L11" s="45" t="s">
        <v>325</v>
      </c>
      <c r="M11" s="12" t="s">
        <v>488</v>
      </c>
      <c r="N11" s="168"/>
      <c r="O11" s="168"/>
      <c r="P11" s="168"/>
      <c r="Q11" s="168"/>
      <c r="R11" s="168"/>
      <c r="S11" s="168"/>
      <c r="T11" s="168"/>
      <c r="U11" s="168"/>
      <c r="V11" s="168"/>
      <c r="W11" s="168"/>
      <c r="X11" s="168"/>
      <c r="Y11" s="168"/>
      <c r="Z11" s="168"/>
      <c r="AA11" s="168"/>
      <c r="AB11" s="168"/>
    </row>
    <row r="12" spans="1:28" ht="50.1" customHeight="1" x14ac:dyDescent="0.25">
      <c r="A12" s="44" t="s">
        <v>318</v>
      </c>
      <c r="B12" s="49" t="s">
        <v>341</v>
      </c>
      <c r="C12" s="45" t="s">
        <v>320</v>
      </c>
      <c r="D12" s="57" t="s">
        <v>328</v>
      </c>
      <c r="E12" s="70" t="s">
        <v>342</v>
      </c>
      <c r="F12" s="57" t="s">
        <v>343</v>
      </c>
      <c r="G12" s="45">
        <v>1</v>
      </c>
      <c r="H12" s="73">
        <f>G12*875</f>
        <v>875</v>
      </c>
      <c r="I12" s="73">
        <v>560000</v>
      </c>
      <c r="J12" s="73">
        <v>560000</v>
      </c>
      <c r="K12" s="45" t="s">
        <v>324</v>
      </c>
      <c r="L12" s="45" t="s">
        <v>325</v>
      </c>
      <c r="M12" s="12" t="s">
        <v>488</v>
      </c>
      <c r="N12" s="168"/>
      <c r="O12" s="168"/>
      <c r="P12" s="168"/>
      <c r="Q12" s="168"/>
      <c r="R12" s="168"/>
      <c r="S12" s="168"/>
      <c r="T12" s="168"/>
      <c r="U12" s="168"/>
      <c r="V12" s="168"/>
      <c r="W12" s="168"/>
      <c r="X12" s="168"/>
      <c r="Y12" s="168"/>
      <c r="Z12" s="168"/>
      <c r="AA12" s="168"/>
      <c r="AB12" s="168"/>
    </row>
    <row r="13" spans="1:28" ht="50.1" customHeight="1" x14ac:dyDescent="0.25">
      <c r="A13" s="44" t="s">
        <v>318</v>
      </c>
      <c r="B13" s="49" t="s">
        <v>327</v>
      </c>
      <c r="C13" s="45" t="s">
        <v>320</v>
      </c>
      <c r="D13" s="57" t="s">
        <v>328</v>
      </c>
      <c r="E13" s="74" t="s">
        <v>344</v>
      </c>
      <c r="F13" s="75" t="s">
        <v>345</v>
      </c>
      <c r="G13" s="45">
        <v>84</v>
      </c>
      <c r="H13" s="73">
        <f>G13*1918</f>
        <v>161112</v>
      </c>
      <c r="I13" s="73">
        <v>103115000</v>
      </c>
      <c r="J13" s="73">
        <v>103115000</v>
      </c>
      <c r="K13" s="45" t="s">
        <v>324</v>
      </c>
      <c r="L13" s="45" t="s">
        <v>325</v>
      </c>
      <c r="M13" s="12" t="s">
        <v>488</v>
      </c>
      <c r="N13" s="168"/>
      <c r="O13" s="168"/>
      <c r="P13" s="168"/>
      <c r="Q13" s="168"/>
      <c r="R13" s="168"/>
      <c r="S13" s="168"/>
      <c r="T13" s="168"/>
      <c r="U13" s="168"/>
      <c r="V13" s="168"/>
      <c r="W13" s="168"/>
      <c r="X13" s="168"/>
      <c r="Y13" s="168"/>
      <c r="Z13" s="168"/>
      <c r="AA13" s="168"/>
      <c r="AB13" s="168"/>
    </row>
    <row r="14" spans="1:28" ht="50.1" customHeight="1" x14ac:dyDescent="0.25">
      <c r="A14" s="44" t="s">
        <v>318</v>
      </c>
      <c r="B14" s="49" t="s">
        <v>346</v>
      </c>
      <c r="C14" s="45" t="s">
        <v>320</v>
      </c>
      <c r="D14" s="57" t="s">
        <v>328</v>
      </c>
      <c r="E14" s="70" t="s">
        <v>347</v>
      </c>
      <c r="F14" s="57" t="s">
        <v>348</v>
      </c>
      <c r="G14" s="45">
        <v>15</v>
      </c>
      <c r="H14" s="73">
        <f>G14*1667.21</f>
        <v>25008.15</v>
      </c>
      <c r="I14" s="73">
        <v>16010000</v>
      </c>
      <c r="J14" s="73">
        <v>16010000</v>
      </c>
      <c r="K14" s="45" t="s">
        <v>324</v>
      </c>
      <c r="L14" s="45" t="s">
        <v>325</v>
      </c>
      <c r="M14" s="12" t="s">
        <v>488</v>
      </c>
      <c r="N14" s="168"/>
      <c r="O14" s="168"/>
      <c r="P14" s="168"/>
      <c r="Q14" s="168"/>
      <c r="R14" s="168"/>
      <c r="S14" s="168"/>
      <c r="T14" s="168"/>
      <c r="U14" s="168"/>
      <c r="V14" s="168"/>
      <c r="W14" s="168"/>
      <c r="X14" s="168"/>
      <c r="Y14" s="168"/>
      <c r="Z14" s="168"/>
      <c r="AA14" s="168"/>
      <c r="AB14" s="168"/>
    </row>
    <row r="15" spans="1:28" ht="50.1" customHeight="1" x14ac:dyDescent="0.25">
      <c r="A15" s="44" t="s">
        <v>318</v>
      </c>
      <c r="B15" s="49" t="s">
        <v>349</v>
      </c>
      <c r="C15" s="45" t="s">
        <v>320</v>
      </c>
      <c r="D15" s="57" t="s">
        <v>328</v>
      </c>
      <c r="E15" s="70" t="s">
        <v>350</v>
      </c>
      <c r="F15" s="57" t="s">
        <v>351</v>
      </c>
      <c r="G15" s="45">
        <v>1</v>
      </c>
      <c r="H15" s="73"/>
      <c r="I15" s="73">
        <v>74000000</v>
      </c>
      <c r="J15" s="48">
        <v>0</v>
      </c>
      <c r="K15" s="45" t="s">
        <v>242</v>
      </c>
      <c r="L15" s="45" t="s">
        <v>243</v>
      </c>
      <c r="M15" s="12" t="s">
        <v>488</v>
      </c>
      <c r="N15" s="168"/>
      <c r="O15" s="168"/>
      <c r="P15" s="168"/>
      <c r="Q15" s="168"/>
      <c r="R15" s="168"/>
      <c r="S15" s="168"/>
      <c r="T15" s="168"/>
      <c r="U15" s="168"/>
      <c r="V15" s="168"/>
      <c r="W15" s="168"/>
      <c r="X15" s="168"/>
      <c r="Y15" s="168"/>
      <c r="Z15" s="168"/>
      <c r="AA15" s="168"/>
      <c r="AB15" s="168"/>
    </row>
    <row r="16" spans="1:28" ht="50.1" customHeight="1" x14ac:dyDescent="0.25">
      <c r="A16" s="44" t="s">
        <v>318</v>
      </c>
      <c r="B16" s="49" t="s">
        <v>327</v>
      </c>
      <c r="C16" s="45" t="s">
        <v>320</v>
      </c>
      <c r="D16" s="57" t="s">
        <v>328</v>
      </c>
      <c r="E16" s="70" t="s">
        <v>352</v>
      </c>
      <c r="F16" s="57" t="s">
        <v>353</v>
      </c>
      <c r="G16" s="45">
        <v>1</v>
      </c>
      <c r="H16" s="73">
        <f>G16*539509.39</f>
        <v>539509.39</v>
      </c>
      <c r="I16" s="73">
        <v>345290000</v>
      </c>
      <c r="J16" s="73">
        <v>172645000</v>
      </c>
      <c r="K16" s="45" t="s">
        <v>242</v>
      </c>
      <c r="L16" s="45" t="s">
        <v>70</v>
      </c>
      <c r="M16" s="12" t="s">
        <v>488</v>
      </c>
      <c r="N16" s="168"/>
      <c r="O16" s="168"/>
      <c r="P16" s="168"/>
      <c r="Q16" s="168"/>
      <c r="R16" s="168"/>
      <c r="S16" s="168"/>
      <c r="T16" s="168"/>
      <c r="U16" s="168"/>
      <c r="V16" s="168"/>
      <c r="W16" s="168"/>
      <c r="X16" s="168"/>
      <c r="Y16" s="168"/>
      <c r="Z16" s="168"/>
      <c r="AA16" s="168"/>
      <c r="AB16" s="168"/>
    </row>
    <row r="17" spans="1:28" ht="50.1" customHeight="1" x14ac:dyDescent="0.25">
      <c r="A17" s="44" t="s">
        <v>318</v>
      </c>
      <c r="B17" s="49" t="s">
        <v>327</v>
      </c>
      <c r="C17" s="45" t="s">
        <v>320</v>
      </c>
      <c r="D17" s="49" t="s">
        <v>354</v>
      </c>
      <c r="E17" s="49" t="s">
        <v>355</v>
      </c>
      <c r="F17" s="57" t="s">
        <v>356</v>
      </c>
      <c r="G17" s="45">
        <v>3098</v>
      </c>
      <c r="H17" s="73">
        <f>(G17*0.5)*12</f>
        <v>18588</v>
      </c>
      <c r="I17" s="73">
        <v>11900000</v>
      </c>
      <c r="J17" s="73">
        <v>6940000</v>
      </c>
      <c r="K17" s="45" t="s">
        <v>242</v>
      </c>
      <c r="L17" s="45" t="s">
        <v>202</v>
      </c>
      <c r="M17" s="12" t="s">
        <v>488</v>
      </c>
      <c r="N17" s="168"/>
      <c r="O17" s="168"/>
      <c r="P17" s="168"/>
      <c r="Q17" s="168"/>
      <c r="R17" s="168"/>
      <c r="S17" s="168"/>
      <c r="T17" s="168"/>
      <c r="U17" s="168"/>
      <c r="V17" s="168"/>
      <c r="W17" s="168"/>
      <c r="X17" s="168"/>
      <c r="Y17" s="168"/>
      <c r="Z17" s="168"/>
      <c r="AA17" s="168"/>
      <c r="AB17" s="168"/>
    </row>
    <row r="18" spans="1:28" ht="50.1" customHeight="1" x14ac:dyDescent="0.25">
      <c r="A18" s="44" t="s">
        <v>318</v>
      </c>
      <c r="B18" s="76" t="s">
        <v>357</v>
      </c>
      <c r="C18" s="45" t="s">
        <v>320</v>
      </c>
      <c r="D18" s="49" t="s">
        <v>328</v>
      </c>
      <c r="E18" s="49" t="s">
        <v>358</v>
      </c>
      <c r="F18" s="57" t="s">
        <v>359</v>
      </c>
      <c r="G18" s="45">
        <v>3000</v>
      </c>
      <c r="H18" s="73">
        <f>G18*125</f>
        <v>375000</v>
      </c>
      <c r="I18" s="73">
        <v>240000000</v>
      </c>
      <c r="J18" s="73">
        <v>180000000</v>
      </c>
      <c r="K18" s="45" t="s">
        <v>242</v>
      </c>
      <c r="L18" s="45" t="s">
        <v>113</v>
      </c>
      <c r="M18" s="12" t="s">
        <v>488</v>
      </c>
      <c r="N18" s="168"/>
      <c r="O18" s="168"/>
      <c r="P18" s="168"/>
      <c r="Q18" s="168"/>
      <c r="R18" s="168"/>
      <c r="S18" s="168"/>
      <c r="T18" s="168"/>
      <c r="U18" s="168"/>
      <c r="V18" s="168"/>
      <c r="W18" s="168"/>
      <c r="X18" s="168"/>
      <c r="Y18" s="168"/>
      <c r="Z18" s="168"/>
      <c r="AA18" s="168"/>
      <c r="AB18" s="168"/>
    </row>
    <row r="19" spans="1:28" ht="50.1" customHeight="1" x14ac:dyDescent="0.25">
      <c r="A19" s="44" t="s">
        <v>318</v>
      </c>
      <c r="B19" s="49" t="s">
        <v>360</v>
      </c>
      <c r="C19" s="45" t="s">
        <v>320</v>
      </c>
      <c r="D19" s="49" t="s">
        <v>328</v>
      </c>
      <c r="E19" s="70" t="s">
        <v>361</v>
      </c>
      <c r="F19" s="57" t="s">
        <v>362</v>
      </c>
      <c r="G19" s="45">
        <v>1</v>
      </c>
      <c r="H19" s="73">
        <v>205000</v>
      </c>
      <c r="I19" s="73">
        <v>131200000</v>
      </c>
      <c r="J19" s="73">
        <v>131200000</v>
      </c>
      <c r="K19" s="45" t="s">
        <v>242</v>
      </c>
      <c r="L19" s="45" t="s">
        <v>70</v>
      </c>
      <c r="M19" s="12" t="s">
        <v>488</v>
      </c>
      <c r="N19" s="168"/>
      <c r="O19" s="168"/>
      <c r="P19" s="168"/>
      <c r="Q19" s="168"/>
      <c r="R19" s="168"/>
      <c r="S19" s="168"/>
      <c r="T19" s="168"/>
      <c r="U19" s="168"/>
      <c r="V19" s="168"/>
      <c r="W19" s="168"/>
      <c r="X19" s="168"/>
      <c r="Y19" s="168"/>
      <c r="Z19" s="168"/>
      <c r="AA19" s="168"/>
      <c r="AB19" s="168"/>
    </row>
    <row r="20" spans="1:28" ht="50.1" customHeight="1" x14ac:dyDescent="0.25">
      <c r="A20" s="44" t="s">
        <v>318</v>
      </c>
      <c r="B20" s="49" t="s">
        <v>349</v>
      </c>
      <c r="C20" s="45" t="s">
        <v>320</v>
      </c>
      <c r="D20" s="49" t="s">
        <v>328</v>
      </c>
      <c r="E20" s="70" t="s">
        <v>363</v>
      </c>
      <c r="F20" s="57" t="s">
        <v>364</v>
      </c>
      <c r="G20" s="45">
        <v>80</v>
      </c>
      <c r="H20" s="73">
        <v>7450</v>
      </c>
      <c r="I20" s="73">
        <v>4770000</v>
      </c>
      <c r="J20" s="48">
        <v>1192000</v>
      </c>
      <c r="K20" s="45" t="s">
        <v>242</v>
      </c>
      <c r="L20" s="45" t="s">
        <v>186</v>
      </c>
      <c r="M20" s="12" t="s">
        <v>488</v>
      </c>
      <c r="N20" s="168"/>
      <c r="O20" s="168"/>
      <c r="P20" s="168"/>
      <c r="Q20" s="168"/>
      <c r="R20" s="168"/>
      <c r="S20" s="168"/>
      <c r="T20" s="168"/>
      <c r="U20" s="168"/>
      <c r="V20" s="168"/>
      <c r="W20" s="168"/>
      <c r="X20" s="168"/>
      <c r="Y20" s="168"/>
      <c r="Z20" s="168"/>
      <c r="AA20" s="168"/>
      <c r="AB20" s="168"/>
    </row>
    <row r="21" spans="1:28" ht="50.1" customHeight="1" x14ac:dyDescent="0.25">
      <c r="A21" s="44" t="s">
        <v>318</v>
      </c>
      <c r="B21" s="49" t="s">
        <v>349</v>
      </c>
      <c r="C21" s="45" t="s">
        <v>320</v>
      </c>
      <c r="D21" s="49" t="s">
        <v>328</v>
      </c>
      <c r="E21" s="70" t="s">
        <v>365</v>
      </c>
      <c r="F21" s="57" t="s">
        <v>366</v>
      </c>
      <c r="G21" s="45">
        <v>5000</v>
      </c>
      <c r="H21" s="73">
        <f>G21*40.98</f>
        <v>204899.99999999997</v>
      </c>
      <c r="I21" s="73">
        <v>131140000</v>
      </c>
      <c r="J21" s="73">
        <v>131140000</v>
      </c>
      <c r="K21" s="45" t="s">
        <v>242</v>
      </c>
      <c r="L21" s="45" t="s">
        <v>264</v>
      </c>
      <c r="M21" s="12" t="s">
        <v>488</v>
      </c>
      <c r="N21" s="168"/>
      <c r="O21" s="168"/>
      <c r="P21" s="168"/>
      <c r="Q21" s="168"/>
      <c r="R21" s="168"/>
      <c r="S21" s="168"/>
      <c r="T21" s="168"/>
      <c r="U21" s="168"/>
      <c r="V21" s="168"/>
      <c r="W21" s="168"/>
      <c r="X21" s="168"/>
      <c r="Y21" s="168"/>
      <c r="Z21" s="168"/>
      <c r="AA21" s="168"/>
      <c r="AB21" s="168"/>
    </row>
    <row r="22" spans="1:28" ht="50.1" customHeight="1" x14ac:dyDescent="0.25">
      <c r="A22" s="44" t="s">
        <v>318</v>
      </c>
      <c r="B22" s="49" t="s">
        <v>367</v>
      </c>
      <c r="C22" s="45" t="s">
        <v>368</v>
      </c>
      <c r="D22" s="49" t="s">
        <v>328</v>
      </c>
      <c r="E22" s="70" t="s">
        <v>369</v>
      </c>
      <c r="F22" s="57" t="s">
        <v>370</v>
      </c>
      <c r="G22" s="45">
        <v>1</v>
      </c>
      <c r="H22" s="73">
        <v>10580.56</v>
      </c>
      <c r="I22" s="73">
        <v>6775000</v>
      </c>
      <c r="J22" s="73">
        <v>6775000</v>
      </c>
      <c r="K22" s="45" t="s">
        <v>324</v>
      </c>
      <c r="L22" s="45" t="s">
        <v>70</v>
      </c>
      <c r="M22" s="12" t="s">
        <v>488</v>
      </c>
      <c r="N22" s="168"/>
      <c r="O22" s="168"/>
      <c r="P22" s="168"/>
      <c r="Q22" s="168"/>
      <c r="R22" s="168"/>
      <c r="S22" s="168"/>
      <c r="T22" s="168"/>
      <c r="U22" s="168"/>
      <c r="V22" s="168"/>
      <c r="W22" s="168"/>
      <c r="X22" s="168"/>
      <c r="Y22" s="168"/>
      <c r="Z22" s="168"/>
      <c r="AA22" s="168"/>
      <c r="AB22" s="168"/>
    </row>
    <row r="23" spans="1:28" ht="50.1" customHeight="1" x14ac:dyDescent="0.25">
      <c r="A23" s="44" t="s">
        <v>318</v>
      </c>
      <c r="B23" s="49" t="s">
        <v>371</v>
      </c>
      <c r="C23" s="45" t="s">
        <v>368</v>
      </c>
      <c r="D23" s="49" t="s">
        <v>328</v>
      </c>
      <c r="E23" s="70" t="s">
        <v>372</v>
      </c>
      <c r="F23" s="57" t="s">
        <v>373</v>
      </c>
      <c r="G23" s="45">
        <v>1</v>
      </c>
      <c r="H23" s="73">
        <v>18647.55</v>
      </c>
      <c r="I23" s="73">
        <v>11935000</v>
      </c>
      <c r="J23" s="73">
        <v>11935000</v>
      </c>
      <c r="K23" s="45" t="s">
        <v>324</v>
      </c>
      <c r="L23" s="45" t="s">
        <v>70</v>
      </c>
      <c r="M23" s="12" t="s">
        <v>488</v>
      </c>
      <c r="N23" s="168"/>
      <c r="O23" s="168"/>
      <c r="P23" s="168"/>
      <c r="Q23" s="168"/>
      <c r="R23" s="168"/>
      <c r="S23" s="168"/>
      <c r="T23" s="168"/>
      <c r="U23" s="168"/>
      <c r="V23" s="168"/>
      <c r="W23" s="168"/>
      <c r="X23" s="168"/>
      <c r="Y23" s="168"/>
      <c r="Z23" s="168"/>
      <c r="AA23" s="168"/>
      <c r="AB23" s="168"/>
    </row>
    <row r="24" spans="1:28" ht="50.1" customHeight="1" x14ac:dyDescent="0.25">
      <c r="A24" s="44" t="s">
        <v>318</v>
      </c>
      <c r="B24" s="49" t="s">
        <v>374</v>
      </c>
      <c r="C24" s="45" t="s">
        <v>368</v>
      </c>
      <c r="D24" s="49" t="s">
        <v>328</v>
      </c>
      <c r="E24" s="70" t="s">
        <v>375</v>
      </c>
      <c r="F24" s="57" t="s">
        <v>376</v>
      </c>
      <c r="G24" s="45">
        <v>1</v>
      </c>
      <c r="H24" s="73">
        <v>17357.27</v>
      </c>
      <c r="I24" s="73">
        <v>11110000</v>
      </c>
      <c r="J24" s="73">
        <v>11110000</v>
      </c>
      <c r="K24" s="45" t="s">
        <v>324</v>
      </c>
      <c r="L24" s="45" t="s">
        <v>70</v>
      </c>
      <c r="M24" s="12" t="s">
        <v>488</v>
      </c>
      <c r="N24" s="168"/>
      <c r="O24" s="168"/>
      <c r="P24" s="168"/>
      <c r="Q24" s="168"/>
      <c r="R24" s="168"/>
      <c r="S24" s="168"/>
      <c r="T24" s="168"/>
      <c r="U24" s="168"/>
      <c r="V24" s="168"/>
      <c r="W24" s="168"/>
      <c r="X24" s="168"/>
      <c r="Y24" s="168"/>
      <c r="Z24" s="168"/>
      <c r="AA24" s="168"/>
      <c r="AB24" s="168"/>
    </row>
    <row r="25" spans="1:28" ht="50.1" customHeight="1" x14ac:dyDescent="0.25">
      <c r="A25" s="44" t="s">
        <v>318</v>
      </c>
      <c r="B25" s="49" t="s">
        <v>327</v>
      </c>
      <c r="C25" s="45" t="s">
        <v>368</v>
      </c>
      <c r="D25" s="49" t="s">
        <v>328</v>
      </c>
      <c r="E25" s="77" t="s">
        <v>377</v>
      </c>
      <c r="F25" s="57" t="s">
        <v>378</v>
      </c>
      <c r="G25" s="45">
        <v>20</v>
      </c>
      <c r="H25" s="73">
        <f>G25*9466</f>
        <v>189320</v>
      </c>
      <c r="I25" s="73">
        <v>121165000</v>
      </c>
      <c r="J25" s="73">
        <v>121165000</v>
      </c>
      <c r="K25" s="45" t="s">
        <v>324</v>
      </c>
      <c r="L25" s="45" t="s">
        <v>113</v>
      </c>
      <c r="M25" s="12" t="s">
        <v>488</v>
      </c>
      <c r="N25" s="168"/>
      <c r="O25" s="168"/>
      <c r="P25" s="168"/>
      <c r="Q25" s="168"/>
      <c r="R25" s="168"/>
      <c r="S25" s="168"/>
      <c r="T25" s="168"/>
      <c r="U25" s="168"/>
      <c r="V25" s="168"/>
      <c r="W25" s="168"/>
      <c r="X25" s="168"/>
      <c r="Y25" s="168"/>
      <c r="Z25" s="168"/>
      <c r="AA25" s="168"/>
      <c r="AB25" s="168"/>
    </row>
    <row r="26" spans="1:28" ht="50.1" customHeight="1" x14ac:dyDescent="0.25">
      <c r="A26" s="44" t="s">
        <v>318</v>
      </c>
      <c r="B26" s="49" t="s">
        <v>327</v>
      </c>
      <c r="C26" s="45" t="s">
        <v>368</v>
      </c>
      <c r="D26" s="49" t="s">
        <v>328</v>
      </c>
      <c r="E26" s="78" t="s">
        <v>379</v>
      </c>
      <c r="F26" s="57" t="s">
        <v>380</v>
      </c>
      <c r="G26" s="45">
        <v>1</v>
      </c>
      <c r="H26" s="73">
        <v>366323</v>
      </c>
      <c r="I26" s="73">
        <v>234450000</v>
      </c>
      <c r="J26" s="73">
        <v>234450000</v>
      </c>
      <c r="K26" s="45" t="s">
        <v>324</v>
      </c>
      <c r="L26" s="45" t="s">
        <v>113</v>
      </c>
      <c r="M26" s="12" t="s">
        <v>488</v>
      </c>
      <c r="N26" s="168"/>
      <c r="O26" s="168"/>
      <c r="P26" s="168"/>
      <c r="Q26" s="168"/>
      <c r="R26" s="168"/>
      <c r="S26" s="168"/>
      <c r="T26" s="168"/>
      <c r="U26" s="168"/>
      <c r="V26" s="168"/>
      <c r="W26" s="168"/>
      <c r="X26" s="168"/>
      <c r="Y26" s="168"/>
      <c r="Z26" s="168"/>
      <c r="AA26" s="168"/>
      <c r="AB26" s="168"/>
    </row>
    <row r="27" spans="1:28" ht="50.1" customHeight="1" x14ac:dyDescent="0.25">
      <c r="A27" s="44" t="s">
        <v>318</v>
      </c>
      <c r="B27" s="49" t="s">
        <v>327</v>
      </c>
      <c r="C27" s="45" t="s">
        <v>368</v>
      </c>
      <c r="D27" s="49" t="s">
        <v>328</v>
      </c>
      <c r="E27" s="77" t="s">
        <v>381</v>
      </c>
      <c r="F27" s="57" t="s">
        <v>382</v>
      </c>
      <c r="G27" s="45">
        <v>2</v>
      </c>
      <c r="H27" s="73">
        <f>G27*164396</f>
        <v>328792</v>
      </c>
      <c r="I27" s="73">
        <v>210430000</v>
      </c>
      <c r="J27" s="73">
        <v>210430000</v>
      </c>
      <c r="K27" s="45" t="s">
        <v>324</v>
      </c>
      <c r="L27" s="45" t="s">
        <v>113</v>
      </c>
      <c r="M27" s="12" t="s">
        <v>488</v>
      </c>
      <c r="N27" s="168"/>
      <c r="O27" s="168"/>
      <c r="P27" s="168"/>
      <c r="Q27" s="168"/>
      <c r="R27" s="168"/>
      <c r="S27" s="168"/>
      <c r="T27" s="168"/>
      <c r="U27" s="168"/>
      <c r="V27" s="168"/>
      <c r="W27" s="168"/>
      <c r="X27" s="168"/>
      <c r="Y27" s="168"/>
      <c r="Z27" s="168"/>
      <c r="AA27" s="168"/>
      <c r="AB27" s="168"/>
    </row>
    <row r="28" spans="1:28" ht="50.1" customHeight="1" x14ac:dyDescent="0.25">
      <c r="A28" s="44" t="s">
        <v>318</v>
      </c>
      <c r="B28" s="49" t="s">
        <v>327</v>
      </c>
      <c r="C28" s="45" t="s">
        <v>368</v>
      </c>
      <c r="D28" s="49" t="s">
        <v>328</v>
      </c>
      <c r="E28" s="77" t="s">
        <v>383</v>
      </c>
      <c r="F28" s="57" t="s">
        <v>384</v>
      </c>
      <c r="G28" s="45">
        <v>56</v>
      </c>
      <c r="H28" s="73">
        <f>G28*2550</f>
        <v>142800</v>
      </c>
      <c r="I28" s="73">
        <v>91395000</v>
      </c>
      <c r="J28" s="73">
        <v>91395000</v>
      </c>
      <c r="K28" s="45" t="s">
        <v>324</v>
      </c>
      <c r="L28" s="45" t="s">
        <v>113</v>
      </c>
      <c r="M28" s="12" t="s">
        <v>488</v>
      </c>
      <c r="N28" s="168"/>
      <c r="O28" s="168"/>
      <c r="P28" s="168"/>
      <c r="Q28" s="168"/>
      <c r="R28" s="168"/>
      <c r="S28" s="168"/>
      <c r="T28" s="168"/>
      <c r="U28" s="168"/>
      <c r="V28" s="168"/>
      <c r="W28" s="168"/>
      <c r="X28" s="168"/>
      <c r="Y28" s="168"/>
      <c r="Z28" s="168"/>
      <c r="AA28" s="168"/>
      <c r="AB28" s="168"/>
    </row>
    <row r="29" spans="1:28" ht="50.1" customHeight="1" x14ac:dyDescent="0.25">
      <c r="A29" s="44" t="s">
        <v>318</v>
      </c>
      <c r="B29" s="49" t="s">
        <v>349</v>
      </c>
      <c r="C29" s="45" t="s">
        <v>368</v>
      </c>
      <c r="D29" s="49" t="s">
        <v>328</v>
      </c>
      <c r="E29" s="77" t="s">
        <v>385</v>
      </c>
      <c r="F29" s="57" t="s">
        <v>386</v>
      </c>
      <c r="G29" s="45">
        <v>1</v>
      </c>
      <c r="H29" s="73">
        <v>80714</v>
      </c>
      <c r="I29" s="73">
        <v>51660000</v>
      </c>
      <c r="J29" s="48">
        <v>30595000</v>
      </c>
      <c r="K29" s="45" t="s">
        <v>242</v>
      </c>
      <c r="L29" s="45" t="s">
        <v>276</v>
      </c>
      <c r="M29" s="12" t="s">
        <v>488</v>
      </c>
      <c r="N29" s="168"/>
      <c r="O29" s="168"/>
      <c r="P29" s="168"/>
      <c r="Q29" s="168"/>
      <c r="R29" s="168"/>
      <c r="S29" s="168"/>
      <c r="T29" s="168"/>
      <c r="U29" s="168"/>
      <c r="V29" s="168"/>
      <c r="W29" s="168"/>
      <c r="X29" s="168"/>
      <c r="Y29" s="168"/>
      <c r="Z29" s="168"/>
      <c r="AA29" s="168"/>
      <c r="AB29" s="168"/>
    </row>
    <row r="30" spans="1:28" ht="50.1" customHeight="1" x14ac:dyDescent="0.25">
      <c r="A30" s="44" t="s">
        <v>318</v>
      </c>
      <c r="B30" s="49" t="s">
        <v>349</v>
      </c>
      <c r="C30" s="45" t="s">
        <v>368</v>
      </c>
      <c r="D30" s="49" t="s">
        <v>328</v>
      </c>
      <c r="E30" s="77" t="s">
        <v>387</v>
      </c>
      <c r="F30" s="57" t="s">
        <v>388</v>
      </c>
      <c r="G30" s="45">
        <v>2</v>
      </c>
      <c r="H30" s="73">
        <v>66360</v>
      </c>
      <c r="I30" s="73">
        <v>42475000</v>
      </c>
      <c r="J30" s="48">
        <v>24775000</v>
      </c>
      <c r="K30" s="45" t="s">
        <v>242</v>
      </c>
      <c r="L30" s="45" t="s">
        <v>49</v>
      </c>
      <c r="M30" s="12" t="s">
        <v>488</v>
      </c>
      <c r="N30" s="168"/>
      <c r="O30" s="168"/>
      <c r="P30" s="168"/>
      <c r="Q30" s="168"/>
      <c r="R30" s="168"/>
      <c r="S30" s="168"/>
      <c r="T30" s="168"/>
      <c r="U30" s="168"/>
      <c r="V30" s="168"/>
      <c r="W30" s="168"/>
      <c r="X30" s="168"/>
      <c r="Y30" s="168"/>
      <c r="Z30" s="168"/>
      <c r="AA30" s="168"/>
      <c r="AB30" s="168"/>
    </row>
    <row r="31" spans="1:28" ht="50.1" customHeight="1" x14ac:dyDescent="0.25">
      <c r="A31" s="44" t="s">
        <v>318</v>
      </c>
      <c r="B31" s="49" t="s">
        <v>349</v>
      </c>
      <c r="C31" s="45" t="s">
        <v>368</v>
      </c>
      <c r="D31" s="49" t="s">
        <v>328</v>
      </c>
      <c r="E31" s="77" t="s">
        <v>389</v>
      </c>
      <c r="F31" s="57" t="s">
        <v>390</v>
      </c>
      <c r="G31" s="45">
        <v>4</v>
      </c>
      <c r="H31" s="73">
        <v>53472</v>
      </c>
      <c r="I31" s="73">
        <v>34225000</v>
      </c>
      <c r="J31" s="48">
        <v>2855000</v>
      </c>
      <c r="K31" s="45" t="s">
        <v>242</v>
      </c>
      <c r="L31" s="45" t="s">
        <v>243</v>
      </c>
      <c r="M31" s="12" t="s">
        <v>488</v>
      </c>
      <c r="N31" s="168"/>
      <c r="O31" s="168"/>
      <c r="P31" s="168"/>
      <c r="Q31" s="168"/>
      <c r="R31" s="168"/>
      <c r="S31" s="168"/>
      <c r="T31" s="168"/>
      <c r="U31" s="168"/>
      <c r="V31" s="168"/>
      <c r="W31" s="168"/>
      <c r="X31" s="168"/>
      <c r="Y31" s="168"/>
      <c r="Z31" s="168"/>
      <c r="AA31" s="168"/>
      <c r="AB31" s="168"/>
    </row>
    <row r="32" spans="1:28" ht="50.1" customHeight="1" x14ac:dyDescent="0.25">
      <c r="A32" s="44" t="s">
        <v>318</v>
      </c>
      <c r="B32" s="49" t="s">
        <v>349</v>
      </c>
      <c r="C32" s="45" t="s">
        <v>368</v>
      </c>
      <c r="D32" s="49" t="s">
        <v>328</v>
      </c>
      <c r="E32" s="77" t="s">
        <v>391</v>
      </c>
      <c r="F32" s="57" t="s">
        <v>392</v>
      </c>
      <c r="G32" s="45">
        <v>1</v>
      </c>
      <c r="H32" s="73">
        <v>57716</v>
      </c>
      <c r="I32" s="73">
        <v>36940000</v>
      </c>
      <c r="J32" s="48">
        <v>10240000</v>
      </c>
      <c r="K32" s="45" t="s">
        <v>242</v>
      </c>
      <c r="L32" s="45" t="s">
        <v>202</v>
      </c>
      <c r="M32" s="12" t="s">
        <v>488</v>
      </c>
      <c r="N32" s="168"/>
      <c r="O32" s="168"/>
      <c r="P32" s="168"/>
      <c r="Q32" s="168"/>
      <c r="R32" s="168"/>
      <c r="S32" s="168"/>
      <c r="T32" s="168"/>
      <c r="U32" s="168"/>
      <c r="V32" s="168"/>
      <c r="W32" s="168"/>
      <c r="X32" s="168"/>
      <c r="Y32" s="168"/>
      <c r="Z32" s="168"/>
      <c r="AA32" s="168"/>
      <c r="AB32" s="168"/>
    </row>
    <row r="33" spans="1:28" ht="50.1" customHeight="1" x14ac:dyDescent="0.25">
      <c r="A33" s="44" t="s">
        <v>31</v>
      </c>
      <c r="B33" s="44" t="s">
        <v>31</v>
      </c>
      <c r="C33" s="49" t="s">
        <v>320</v>
      </c>
      <c r="D33" s="49" t="s">
        <v>393</v>
      </c>
      <c r="E33" s="77" t="s">
        <v>331</v>
      </c>
      <c r="F33" s="57" t="s">
        <v>394</v>
      </c>
      <c r="G33" s="45">
        <v>3</v>
      </c>
      <c r="H33" s="73">
        <f>G33*1603.41</f>
        <v>4810.2300000000005</v>
      </c>
      <c r="I33" s="73">
        <v>3080000</v>
      </c>
      <c r="J33" s="73">
        <v>3080000</v>
      </c>
      <c r="K33" s="45" t="s">
        <v>324</v>
      </c>
      <c r="L33" s="45" t="s">
        <v>113</v>
      </c>
      <c r="M33" s="12" t="s">
        <v>488</v>
      </c>
      <c r="N33" s="168"/>
      <c r="O33" s="168"/>
      <c r="P33" s="168"/>
      <c r="Q33" s="168"/>
      <c r="R33" s="168"/>
      <c r="S33" s="168"/>
      <c r="T33" s="168"/>
      <c r="U33" s="168"/>
      <c r="V33" s="168"/>
      <c r="W33" s="168"/>
      <c r="X33" s="168"/>
      <c r="Y33" s="168"/>
      <c r="Z33" s="168"/>
      <c r="AA33" s="168"/>
      <c r="AB33" s="168"/>
    </row>
    <row r="34" spans="1:28" ht="50.1" customHeight="1" x14ac:dyDescent="0.25">
      <c r="A34" s="44" t="s">
        <v>31</v>
      </c>
      <c r="B34" s="44" t="s">
        <v>31</v>
      </c>
      <c r="C34" s="49" t="s">
        <v>320</v>
      </c>
      <c r="D34" s="49" t="s">
        <v>393</v>
      </c>
      <c r="E34" s="77" t="s">
        <v>395</v>
      </c>
      <c r="F34" s="57" t="s">
        <v>396</v>
      </c>
      <c r="G34" s="45">
        <v>3</v>
      </c>
      <c r="H34" s="73"/>
      <c r="I34" s="73">
        <v>1375000</v>
      </c>
      <c r="J34" s="73">
        <v>1375000</v>
      </c>
      <c r="K34" s="45" t="s">
        <v>324</v>
      </c>
      <c r="L34" s="45" t="s">
        <v>113</v>
      </c>
      <c r="M34" s="12" t="s">
        <v>488</v>
      </c>
      <c r="N34" s="168"/>
      <c r="O34" s="168"/>
      <c r="P34" s="168"/>
      <c r="Q34" s="168"/>
      <c r="R34" s="168"/>
      <c r="S34" s="168"/>
      <c r="T34" s="168"/>
      <c r="U34" s="168"/>
      <c r="V34" s="168"/>
      <c r="W34" s="168"/>
      <c r="X34" s="168"/>
      <c r="Y34" s="168"/>
      <c r="Z34" s="168"/>
      <c r="AA34" s="168"/>
      <c r="AB34" s="168"/>
    </row>
    <row r="35" spans="1:28" ht="50.1" customHeight="1" x14ac:dyDescent="0.25">
      <c r="A35" s="44" t="s">
        <v>31</v>
      </c>
      <c r="B35" s="44" t="s">
        <v>31</v>
      </c>
      <c r="C35" s="49" t="s">
        <v>320</v>
      </c>
      <c r="D35" s="49" t="s">
        <v>393</v>
      </c>
      <c r="E35" s="77" t="s">
        <v>336</v>
      </c>
      <c r="F35" s="57" t="s">
        <v>397</v>
      </c>
      <c r="G35" s="45">
        <v>3</v>
      </c>
      <c r="H35" s="73">
        <f>G35*266.36</f>
        <v>799.08</v>
      </c>
      <c r="I35" s="73">
        <v>515000</v>
      </c>
      <c r="J35" s="48">
        <v>515000</v>
      </c>
      <c r="K35" s="45" t="s">
        <v>324</v>
      </c>
      <c r="L35" s="45" t="s">
        <v>113</v>
      </c>
      <c r="M35" s="12" t="s">
        <v>488</v>
      </c>
      <c r="N35" s="168"/>
      <c r="O35" s="168"/>
      <c r="P35" s="168"/>
      <c r="Q35" s="168"/>
      <c r="R35" s="168"/>
      <c r="S35" s="168"/>
      <c r="T35" s="168"/>
      <c r="U35" s="168"/>
      <c r="V35" s="168"/>
      <c r="W35" s="168"/>
      <c r="X35" s="168"/>
      <c r="Y35" s="168"/>
      <c r="Z35" s="168"/>
      <c r="AA35" s="168"/>
      <c r="AB35" s="168"/>
    </row>
    <row r="36" spans="1:28" ht="50.1" customHeight="1" x14ac:dyDescent="0.25">
      <c r="A36" s="49" t="s">
        <v>265</v>
      </c>
      <c r="B36" s="49" t="s">
        <v>16</v>
      </c>
      <c r="C36" s="49" t="s">
        <v>320</v>
      </c>
      <c r="D36" s="49" t="s">
        <v>398</v>
      </c>
      <c r="E36" s="77" t="s">
        <v>334</v>
      </c>
      <c r="F36" s="57" t="s">
        <v>399</v>
      </c>
      <c r="G36" s="45">
        <v>11</v>
      </c>
      <c r="H36" s="73">
        <f>G36*2995</f>
        <v>32945</v>
      </c>
      <c r="I36" s="73">
        <v>21085000</v>
      </c>
      <c r="J36" s="73">
        <v>21085000</v>
      </c>
      <c r="K36" s="45" t="s">
        <v>324</v>
      </c>
      <c r="L36" s="45" t="s">
        <v>113</v>
      </c>
      <c r="M36" s="12" t="s">
        <v>488</v>
      </c>
      <c r="N36" s="168"/>
      <c r="O36" s="168"/>
      <c r="P36" s="168"/>
      <c r="Q36" s="168"/>
      <c r="R36" s="168"/>
      <c r="S36" s="168"/>
      <c r="T36" s="168"/>
      <c r="U36" s="168"/>
      <c r="V36" s="168"/>
      <c r="W36" s="168"/>
      <c r="X36" s="168"/>
      <c r="Y36" s="168"/>
      <c r="Z36" s="168"/>
      <c r="AA36" s="168"/>
      <c r="AB36" s="168"/>
    </row>
    <row r="37" spans="1:28" ht="50.1" customHeight="1" x14ac:dyDescent="0.25">
      <c r="A37" s="49" t="s">
        <v>265</v>
      </c>
      <c r="B37" s="49" t="s">
        <v>400</v>
      </c>
      <c r="C37" s="45" t="s">
        <v>320</v>
      </c>
      <c r="D37" s="45" t="s">
        <v>401</v>
      </c>
      <c r="E37" s="77" t="s">
        <v>331</v>
      </c>
      <c r="F37" s="57" t="s">
        <v>402</v>
      </c>
      <c r="G37" s="45">
        <v>1</v>
      </c>
      <c r="H37" s="73">
        <v>1603.41</v>
      </c>
      <c r="I37" s="73">
        <v>1030000</v>
      </c>
      <c r="J37" s="73">
        <v>1030000</v>
      </c>
      <c r="K37" s="45" t="s">
        <v>324</v>
      </c>
      <c r="L37" s="45" t="s">
        <v>113</v>
      </c>
      <c r="M37" s="12" t="s">
        <v>488</v>
      </c>
      <c r="N37" s="168"/>
      <c r="O37" s="168"/>
      <c r="P37" s="168"/>
      <c r="Q37" s="168"/>
      <c r="R37" s="168"/>
      <c r="S37" s="168"/>
      <c r="T37" s="168"/>
      <c r="U37" s="168"/>
      <c r="V37" s="168"/>
      <c r="W37" s="168"/>
      <c r="X37" s="168"/>
      <c r="Y37" s="168"/>
      <c r="Z37" s="168"/>
      <c r="AA37" s="168"/>
      <c r="AB37" s="168"/>
    </row>
    <row r="38" spans="1:28" ht="50.1" customHeight="1" x14ac:dyDescent="0.25">
      <c r="A38" s="49" t="s">
        <v>404</v>
      </c>
      <c r="B38" s="49" t="s">
        <v>404</v>
      </c>
      <c r="C38" s="45" t="s">
        <v>320</v>
      </c>
      <c r="D38" s="49" t="s">
        <v>403</v>
      </c>
      <c r="E38" s="77" t="s">
        <v>405</v>
      </c>
      <c r="F38" s="57" t="s">
        <v>406</v>
      </c>
      <c r="G38" s="45">
        <v>4</v>
      </c>
      <c r="H38" s="73">
        <f>G38*170</f>
        <v>680</v>
      </c>
      <c r="I38" s="73">
        <v>440000</v>
      </c>
      <c r="J38" s="73">
        <v>440000</v>
      </c>
      <c r="K38" s="45" t="s">
        <v>324</v>
      </c>
      <c r="L38" s="45" t="s">
        <v>70</v>
      </c>
      <c r="M38" s="12" t="s">
        <v>488</v>
      </c>
      <c r="N38" s="168"/>
      <c r="O38" s="168"/>
      <c r="P38" s="168"/>
      <c r="Q38" s="168"/>
      <c r="R38" s="168"/>
      <c r="S38" s="168"/>
      <c r="T38" s="168"/>
      <c r="U38" s="168"/>
      <c r="V38" s="168"/>
      <c r="W38" s="168"/>
      <c r="X38" s="168"/>
      <c r="Y38" s="168"/>
      <c r="Z38" s="168"/>
      <c r="AA38" s="168"/>
      <c r="AB38" s="168"/>
    </row>
    <row r="39" spans="1:28" ht="50.1" customHeight="1" x14ac:dyDescent="0.25">
      <c r="A39" s="49" t="s">
        <v>407</v>
      </c>
      <c r="B39" s="49" t="s">
        <v>26</v>
      </c>
      <c r="C39" s="45" t="s">
        <v>320</v>
      </c>
      <c r="D39" s="49" t="s">
        <v>401</v>
      </c>
      <c r="E39" s="77" t="s">
        <v>331</v>
      </c>
      <c r="F39" s="105" t="s">
        <v>408</v>
      </c>
      <c r="G39" s="106">
        <v>70</v>
      </c>
      <c r="H39" s="107">
        <f>G39*1603.41</f>
        <v>112238.70000000001</v>
      </c>
      <c r="I39" s="107">
        <v>71835000</v>
      </c>
      <c r="J39" s="107">
        <v>71835000</v>
      </c>
      <c r="K39" s="45" t="s">
        <v>324</v>
      </c>
      <c r="L39" s="45" t="s">
        <v>113</v>
      </c>
      <c r="M39" s="12" t="s">
        <v>488</v>
      </c>
      <c r="N39" s="168"/>
      <c r="O39" s="168"/>
      <c r="P39" s="168"/>
      <c r="Q39" s="168"/>
      <c r="R39" s="168"/>
      <c r="S39" s="168"/>
      <c r="T39" s="168"/>
      <c r="U39" s="168"/>
      <c r="V39" s="168"/>
      <c r="W39" s="168"/>
      <c r="X39" s="168"/>
      <c r="Y39" s="168"/>
      <c r="Z39" s="168"/>
      <c r="AA39" s="168"/>
      <c r="AB39" s="168"/>
    </row>
    <row r="40" spans="1:28" ht="50.1" customHeight="1" x14ac:dyDescent="0.25">
      <c r="A40" s="49" t="s">
        <v>492</v>
      </c>
      <c r="B40" s="49" t="s">
        <v>493</v>
      </c>
      <c r="C40" s="45" t="s">
        <v>320</v>
      </c>
      <c r="D40" s="49" t="s">
        <v>494</v>
      </c>
      <c r="E40" s="77" t="s">
        <v>331</v>
      </c>
      <c r="F40" s="57" t="s">
        <v>495</v>
      </c>
      <c r="G40" s="45">
        <v>6</v>
      </c>
      <c r="H40" s="73">
        <v>9620.4600000000009</v>
      </c>
      <c r="I40" s="73">
        <v>6160000</v>
      </c>
      <c r="J40" s="73">
        <v>6160000</v>
      </c>
      <c r="K40" s="45" t="s">
        <v>324</v>
      </c>
      <c r="L40" s="45" t="s">
        <v>113</v>
      </c>
      <c r="M40" s="12" t="s">
        <v>491</v>
      </c>
      <c r="N40" s="168"/>
      <c r="O40" s="168"/>
      <c r="P40" s="168"/>
      <c r="Q40" s="168"/>
      <c r="R40" s="168"/>
      <c r="S40" s="168"/>
      <c r="T40" s="168"/>
      <c r="U40" s="168"/>
      <c r="V40" s="168"/>
      <c r="W40" s="168"/>
      <c r="X40" s="168"/>
      <c r="Y40" s="168"/>
      <c r="Z40" s="168"/>
      <c r="AA40" s="168"/>
      <c r="AB40" s="168"/>
    </row>
    <row r="41" spans="1:28" ht="50.1" customHeight="1" x14ac:dyDescent="0.25">
      <c r="A41" s="49" t="s">
        <v>492</v>
      </c>
      <c r="B41" s="49" t="s">
        <v>493</v>
      </c>
      <c r="C41" s="45" t="s">
        <v>320</v>
      </c>
      <c r="D41" s="49" t="s">
        <v>494</v>
      </c>
      <c r="E41" s="77" t="s">
        <v>336</v>
      </c>
      <c r="F41" s="57" t="s">
        <v>496</v>
      </c>
      <c r="G41" s="45">
        <v>6</v>
      </c>
      <c r="H41" s="73">
        <v>1598.16</v>
      </c>
      <c r="I41" s="73">
        <v>1025000</v>
      </c>
      <c r="J41" s="73">
        <v>1025000</v>
      </c>
      <c r="K41" s="45" t="s">
        <v>324</v>
      </c>
      <c r="L41" s="45" t="s">
        <v>113</v>
      </c>
      <c r="M41" s="12" t="s">
        <v>491</v>
      </c>
      <c r="N41" s="168"/>
      <c r="O41" s="168"/>
      <c r="P41" s="168"/>
      <c r="Q41" s="168"/>
      <c r="R41" s="168"/>
      <c r="S41" s="168"/>
      <c r="T41" s="168"/>
      <c r="U41" s="168"/>
      <c r="V41" s="168"/>
      <c r="W41" s="168"/>
      <c r="X41" s="168"/>
      <c r="Y41" s="168"/>
      <c r="Z41" s="168"/>
      <c r="AA41" s="168"/>
      <c r="AB41" s="168"/>
    </row>
    <row r="42" spans="1:28" ht="50.1" customHeight="1" x14ac:dyDescent="0.25">
      <c r="A42" s="49" t="s">
        <v>497</v>
      </c>
      <c r="B42" s="49" t="s">
        <v>489</v>
      </c>
      <c r="C42" s="45" t="s">
        <v>320</v>
      </c>
      <c r="D42" s="49" t="s">
        <v>403</v>
      </c>
      <c r="E42" s="77" t="s">
        <v>498</v>
      </c>
      <c r="F42" s="57" t="s">
        <v>499</v>
      </c>
      <c r="G42" s="45">
        <v>2</v>
      </c>
      <c r="H42" s="73">
        <v>1342.44</v>
      </c>
      <c r="I42" s="73">
        <v>860000</v>
      </c>
      <c r="J42" s="73">
        <v>860000</v>
      </c>
      <c r="K42" s="45" t="s">
        <v>324</v>
      </c>
      <c r="L42" s="45" t="s">
        <v>113</v>
      </c>
      <c r="M42" s="12" t="s">
        <v>491</v>
      </c>
      <c r="N42" s="168"/>
      <c r="O42" s="168"/>
      <c r="P42" s="168"/>
      <c r="Q42" s="168"/>
      <c r="R42" s="168"/>
      <c r="S42" s="168"/>
      <c r="T42" s="168"/>
      <c r="U42" s="168"/>
      <c r="V42" s="168"/>
      <c r="W42" s="168"/>
      <c r="X42" s="168"/>
      <c r="Y42" s="168"/>
      <c r="Z42" s="168"/>
      <c r="AA42" s="168"/>
      <c r="AB42" s="168"/>
    </row>
    <row r="43" spans="1:28" ht="50.1" customHeight="1" x14ac:dyDescent="0.25">
      <c r="A43" s="49" t="s">
        <v>497</v>
      </c>
      <c r="B43" s="49" t="s">
        <v>489</v>
      </c>
      <c r="C43" s="45" t="s">
        <v>320</v>
      </c>
      <c r="D43" s="49" t="s">
        <v>403</v>
      </c>
      <c r="E43" s="77" t="s">
        <v>344</v>
      </c>
      <c r="F43" s="57" t="s">
        <v>500</v>
      </c>
      <c r="G43" s="45">
        <v>1</v>
      </c>
      <c r="H43" s="73">
        <v>1918</v>
      </c>
      <c r="I43" s="73">
        <v>1230000</v>
      </c>
      <c r="J43" s="73">
        <v>1230000</v>
      </c>
      <c r="K43" s="45" t="s">
        <v>324</v>
      </c>
      <c r="L43" s="45" t="s">
        <v>113</v>
      </c>
      <c r="M43" s="12" t="s">
        <v>491</v>
      </c>
      <c r="N43" s="168"/>
      <c r="O43" s="168"/>
      <c r="P43" s="168"/>
      <c r="Q43" s="168"/>
      <c r="R43" s="168"/>
      <c r="S43" s="168"/>
      <c r="T43" s="168"/>
      <c r="U43" s="168"/>
      <c r="V43" s="168"/>
      <c r="W43" s="168"/>
      <c r="X43" s="168"/>
      <c r="Y43" s="168"/>
      <c r="Z43" s="168"/>
      <c r="AA43" s="168"/>
      <c r="AB43" s="168"/>
    </row>
    <row r="44" spans="1:28" s="59" customFormat="1" ht="50.1" customHeight="1" x14ac:dyDescent="0.25">
      <c r="A44" s="49" t="s">
        <v>520</v>
      </c>
      <c r="B44" s="49" t="s">
        <v>515</v>
      </c>
      <c r="C44" s="45" t="s">
        <v>320</v>
      </c>
      <c r="D44" s="49" t="s">
        <v>521</v>
      </c>
      <c r="E44" s="77" t="s">
        <v>522</v>
      </c>
      <c r="F44" s="57" t="s">
        <v>523</v>
      </c>
      <c r="G44" s="45">
        <v>1</v>
      </c>
      <c r="H44" s="73">
        <v>4750</v>
      </c>
      <c r="I44" s="73">
        <v>3040000</v>
      </c>
      <c r="J44" s="73">
        <v>3040000</v>
      </c>
      <c r="K44" s="45" t="s">
        <v>324</v>
      </c>
      <c r="L44" s="45" t="s">
        <v>65</v>
      </c>
      <c r="M44" s="157" t="s">
        <v>552</v>
      </c>
      <c r="N44" s="157"/>
      <c r="O44" s="157"/>
      <c r="P44" s="157"/>
      <c r="Q44" s="157"/>
      <c r="R44" s="157"/>
      <c r="S44" s="157"/>
      <c r="T44" s="157"/>
      <c r="U44" s="157"/>
      <c r="V44" s="157"/>
      <c r="W44" s="157"/>
      <c r="X44" s="157"/>
      <c r="Y44" s="157"/>
      <c r="Z44" s="157"/>
      <c r="AA44" s="157"/>
      <c r="AB44" s="157"/>
    </row>
    <row r="45" spans="1:28" s="59" customFormat="1" ht="50.1" customHeight="1" x14ac:dyDescent="0.25">
      <c r="A45" s="49" t="s">
        <v>520</v>
      </c>
      <c r="B45" s="49" t="s">
        <v>515</v>
      </c>
      <c r="C45" s="45" t="s">
        <v>320</v>
      </c>
      <c r="D45" s="49" t="s">
        <v>521</v>
      </c>
      <c r="E45" s="77" t="s">
        <v>524</v>
      </c>
      <c r="F45" s="57" t="s">
        <v>525</v>
      </c>
      <c r="G45" s="45">
        <v>1</v>
      </c>
      <c r="H45" s="73">
        <v>3650</v>
      </c>
      <c r="I45" s="73">
        <v>2340000</v>
      </c>
      <c r="J45" s="73">
        <v>2340000</v>
      </c>
      <c r="K45" s="45" t="s">
        <v>324</v>
      </c>
      <c r="L45" s="45" t="s">
        <v>65</v>
      </c>
      <c r="M45" s="157" t="s">
        <v>552</v>
      </c>
      <c r="N45" s="157"/>
      <c r="O45" s="157"/>
      <c r="P45" s="157"/>
      <c r="Q45" s="157"/>
      <c r="R45" s="157"/>
      <c r="S45" s="157"/>
      <c r="T45" s="157"/>
      <c r="U45" s="157"/>
      <c r="V45" s="157"/>
      <c r="W45" s="157"/>
      <c r="X45" s="157"/>
      <c r="Y45" s="157"/>
      <c r="Z45" s="157"/>
      <c r="AA45" s="157"/>
      <c r="AB45" s="157"/>
    </row>
    <row r="46" spans="1:28" s="59" customFormat="1" ht="50.1" customHeight="1" thickBot="1" x14ac:dyDescent="0.3">
      <c r="A46" s="49" t="s">
        <v>520</v>
      </c>
      <c r="B46" s="49" t="s">
        <v>515</v>
      </c>
      <c r="C46" s="45" t="s">
        <v>320</v>
      </c>
      <c r="D46" s="57" t="s">
        <v>502</v>
      </c>
      <c r="E46" s="77" t="s">
        <v>532</v>
      </c>
      <c r="F46" s="57" t="s">
        <v>533</v>
      </c>
      <c r="G46" s="45">
        <v>1</v>
      </c>
      <c r="H46" s="73">
        <f>G46*345</f>
        <v>345</v>
      </c>
      <c r="I46" s="73">
        <v>225000</v>
      </c>
      <c r="J46" s="73">
        <v>225000</v>
      </c>
      <c r="K46" s="45" t="s">
        <v>324</v>
      </c>
      <c r="L46" s="45" t="s">
        <v>113</v>
      </c>
      <c r="M46" s="157" t="s">
        <v>552</v>
      </c>
      <c r="N46" s="157"/>
      <c r="O46" s="157"/>
      <c r="P46" s="157"/>
      <c r="Q46" s="157"/>
      <c r="R46" s="157"/>
      <c r="S46" s="157"/>
      <c r="T46" s="157"/>
      <c r="U46" s="157"/>
      <c r="V46" s="157"/>
      <c r="W46" s="157"/>
      <c r="X46" s="157"/>
      <c r="Y46" s="157"/>
      <c r="Z46" s="157"/>
      <c r="AA46" s="157"/>
      <c r="AB46" s="157"/>
    </row>
    <row r="47" spans="1:28" ht="16.5" thickBot="1" x14ac:dyDescent="0.3">
      <c r="A47" s="59"/>
      <c r="B47" s="59"/>
      <c r="C47" s="59"/>
      <c r="D47" s="59"/>
      <c r="E47" s="59"/>
      <c r="F47" s="108" t="s">
        <v>479</v>
      </c>
      <c r="G47" s="109">
        <f>SUM(G5:G46)</f>
        <v>13660</v>
      </c>
      <c r="H47" s="135"/>
      <c r="I47" s="110">
        <f>SUM(I5:I46)</f>
        <v>3435525000</v>
      </c>
      <c r="J47" s="110">
        <f>SUM(J5:J46)</f>
        <v>3023507000</v>
      </c>
      <c r="K47" s="59"/>
      <c r="L47" s="59"/>
    </row>
    <row r="48" spans="1:28" ht="16.5" thickBot="1" x14ac:dyDescent="0.3">
      <c r="A48" s="59"/>
      <c r="B48" s="59"/>
      <c r="C48" s="59"/>
      <c r="D48" s="59"/>
      <c r="E48" s="59"/>
      <c r="F48" s="108" t="s">
        <v>486</v>
      </c>
      <c r="G48" s="116"/>
      <c r="H48" s="136"/>
      <c r="I48" s="117">
        <f>+I47+Licencias!I28</f>
        <v>4304975000</v>
      </c>
      <c r="J48" s="118">
        <f>+J47+Licencias!J28</f>
        <v>3892957000</v>
      </c>
      <c r="K48" s="59"/>
      <c r="L48" s="59"/>
    </row>
    <row r="49" spans="1:12" x14ac:dyDescent="0.25">
      <c r="A49" s="59"/>
      <c r="B49" s="59"/>
      <c r="C49" s="59"/>
      <c r="D49" s="59"/>
      <c r="E49" s="59"/>
      <c r="F49" s="59"/>
      <c r="G49" s="59"/>
      <c r="H49" s="137"/>
      <c r="I49" s="79"/>
      <c r="J49" s="59"/>
      <c r="K49" s="59"/>
      <c r="L49" s="59"/>
    </row>
    <row r="50" spans="1:12" x14ac:dyDescent="0.25">
      <c r="A50" s="59"/>
      <c r="B50" s="59"/>
      <c r="C50" s="59"/>
      <c r="D50" s="59"/>
      <c r="E50" s="59"/>
      <c r="F50" s="59"/>
      <c r="G50" s="59"/>
      <c r="H50" s="137"/>
      <c r="I50" s="59"/>
      <c r="J50" s="59"/>
      <c r="K50" s="59"/>
      <c r="L50" s="59"/>
    </row>
    <row r="51" spans="1:12" x14ac:dyDescent="0.25">
      <c r="A51" s="59"/>
      <c r="B51" s="59"/>
      <c r="C51" s="59"/>
      <c r="D51" s="59"/>
      <c r="E51" s="59"/>
      <c r="F51" s="59"/>
      <c r="G51" s="59"/>
      <c r="H51" s="137"/>
      <c r="I51" s="59"/>
      <c r="J51" s="59"/>
      <c r="K51" s="59"/>
      <c r="L51" s="59"/>
    </row>
    <row r="52" spans="1:12" x14ac:dyDescent="0.25">
      <c r="A52" s="59"/>
      <c r="B52" s="59"/>
      <c r="C52" s="59"/>
      <c r="D52" s="59"/>
      <c r="E52" s="59"/>
      <c r="F52" s="59"/>
      <c r="G52" s="59"/>
      <c r="H52" s="137"/>
      <c r="I52" s="59"/>
      <c r="J52" s="59"/>
      <c r="K52" s="59"/>
      <c r="L52" s="59"/>
    </row>
    <row r="53" spans="1:12" x14ac:dyDescent="0.25">
      <c r="A53" s="59"/>
      <c r="B53" s="59"/>
      <c r="C53" s="59"/>
      <c r="D53" s="59"/>
      <c r="E53" s="59"/>
      <c r="F53" s="59"/>
      <c r="G53" s="59"/>
      <c r="H53" s="137"/>
      <c r="I53" s="59"/>
      <c r="J53" s="59"/>
      <c r="K53" s="59"/>
      <c r="L53" s="59"/>
    </row>
    <row r="54" spans="1:12" x14ac:dyDescent="0.25">
      <c r="A54" s="59"/>
      <c r="B54" s="59"/>
      <c r="C54" s="59"/>
      <c r="D54" s="59"/>
      <c r="E54" s="59"/>
      <c r="F54" s="59"/>
      <c r="G54" s="59"/>
      <c r="H54" s="137"/>
      <c r="I54" s="59"/>
      <c r="J54" s="59"/>
      <c r="K54" s="59"/>
      <c r="L54" s="59"/>
    </row>
    <row r="55" spans="1:12" x14ac:dyDescent="0.25">
      <c r="A55" s="59"/>
      <c r="B55" s="59"/>
      <c r="C55" s="59"/>
      <c r="D55" s="59"/>
      <c r="E55" s="59"/>
      <c r="F55" s="59"/>
      <c r="G55" s="59"/>
      <c r="H55" s="137"/>
      <c r="I55" s="59"/>
      <c r="J55" s="59"/>
      <c r="K55" s="59"/>
      <c r="L55" s="59"/>
    </row>
    <row r="56" spans="1:12" x14ac:dyDescent="0.25">
      <c r="A56" s="59"/>
      <c r="B56" s="59"/>
      <c r="C56" s="59"/>
      <c r="D56" s="59"/>
      <c r="E56" s="59"/>
      <c r="F56" s="59"/>
      <c r="G56" s="59"/>
      <c r="H56" s="137"/>
      <c r="I56" s="59"/>
      <c r="J56" s="59"/>
      <c r="K56" s="59"/>
      <c r="L56" s="59"/>
    </row>
    <row r="57" spans="1:12" x14ac:dyDescent="0.25">
      <c r="A57" s="59"/>
      <c r="B57" s="59"/>
      <c r="C57" s="59"/>
      <c r="D57" s="59"/>
      <c r="E57" s="59"/>
      <c r="F57" s="59"/>
      <c r="G57" s="59"/>
      <c r="H57" s="137"/>
      <c r="I57" s="59"/>
      <c r="J57" s="59"/>
      <c r="K57" s="59"/>
      <c r="L57" s="59"/>
    </row>
    <row r="58" spans="1:12" x14ac:dyDescent="0.25">
      <c r="A58" s="59"/>
      <c r="B58" s="59"/>
      <c r="C58" s="59"/>
      <c r="D58" s="59"/>
      <c r="E58" s="59"/>
      <c r="F58" s="59"/>
      <c r="G58" s="59"/>
      <c r="H58" s="137"/>
      <c r="I58" s="59"/>
      <c r="J58" s="59"/>
      <c r="K58" s="59"/>
      <c r="L58" s="59"/>
    </row>
    <row r="59" spans="1:12" x14ac:dyDescent="0.25">
      <c r="A59" s="59"/>
      <c r="B59" s="59"/>
      <c r="C59" s="59"/>
      <c r="D59" s="59"/>
      <c r="E59" s="59"/>
      <c r="F59" s="59"/>
      <c r="G59" s="59"/>
      <c r="H59" s="137"/>
      <c r="I59" s="59"/>
      <c r="J59" s="59"/>
      <c r="K59" s="59"/>
      <c r="L59" s="59"/>
    </row>
    <row r="60" spans="1:12" x14ac:dyDescent="0.25">
      <c r="A60" s="59"/>
      <c r="B60" s="59"/>
      <c r="C60" s="59"/>
      <c r="D60" s="59"/>
      <c r="E60" s="59"/>
      <c r="F60" s="59"/>
      <c r="G60" s="59"/>
      <c r="H60" s="137"/>
      <c r="I60" s="59"/>
      <c r="J60" s="59"/>
      <c r="K60" s="59"/>
      <c r="L60" s="59"/>
    </row>
    <row r="61" spans="1:12" x14ac:dyDescent="0.25">
      <c r="A61" s="59"/>
      <c r="B61" s="59"/>
      <c r="C61" s="59"/>
      <c r="D61" s="59"/>
      <c r="E61" s="59"/>
      <c r="F61" s="59"/>
      <c r="G61" s="59"/>
      <c r="H61" s="137"/>
      <c r="I61" s="59"/>
      <c r="J61" s="59"/>
      <c r="K61" s="59"/>
      <c r="L61" s="59"/>
    </row>
    <row r="62" spans="1:12" x14ac:dyDescent="0.25">
      <c r="A62" s="59"/>
      <c r="B62" s="59"/>
      <c r="C62" s="59"/>
      <c r="D62" s="59"/>
      <c r="E62" s="59"/>
      <c r="F62" s="59"/>
      <c r="G62" s="59"/>
      <c r="H62" s="137"/>
      <c r="I62" s="59"/>
      <c r="J62" s="59"/>
      <c r="K62" s="59"/>
      <c r="L62" s="59"/>
    </row>
    <row r="63" spans="1:12" x14ac:dyDescent="0.25">
      <c r="A63" s="59"/>
      <c r="B63" s="59"/>
      <c r="C63" s="59"/>
      <c r="D63" s="59"/>
      <c r="E63" s="59"/>
      <c r="F63" s="59"/>
      <c r="G63" s="59"/>
      <c r="H63" s="137"/>
      <c r="I63" s="59"/>
      <c r="J63" s="59"/>
      <c r="K63" s="59"/>
      <c r="L63" s="59"/>
    </row>
    <row r="64" spans="1:12" x14ac:dyDescent="0.25">
      <c r="A64" s="59"/>
      <c r="B64" s="59"/>
      <c r="C64" s="59"/>
      <c r="D64" s="59"/>
      <c r="E64" s="59"/>
      <c r="F64" s="59"/>
      <c r="G64" s="59"/>
      <c r="H64" s="137"/>
      <c r="I64" s="59"/>
      <c r="J64" s="59"/>
      <c r="K64" s="59"/>
      <c r="L64" s="59"/>
    </row>
    <row r="65" spans="1:12" x14ac:dyDescent="0.25">
      <c r="A65" s="59"/>
      <c r="B65" s="59"/>
      <c r="C65" s="59"/>
      <c r="D65" s="59"/>
      <c r="E65" s="59"/>
      <c r="F65" s="59"/>
      <c r="G65" s="59"/>
      <c r="H65" s="137"/>
      <c r="I65" s="59"/>
      <c r="J65" s="59"/>
      <c r="K65" s="59"/>
      <c r="L65" s="59"/>
    </row>
    <row r="66" spans="1:12" x14ac:dyDescent="0.25">
      <c r="A66" s="59"/>
      <c r="B66" s="59"/>
      <c r="C66" s="59"/>
      <c r="D66" s="59"/>
      <c r="E66" s="59"/>
      <c r="F66" s="59"/>
      <c r="G66" s="59"/>
      <c r="H66" s="137"/>
      <c r="I66" s="59"/>
      <c r="J66" s="59"/>
      <c r="K66" s="59"/>
      <c r="L66" s="59"/>
    </row>
    <row r="67" spans="1:12" x14ac:dyDescent="0.25">
      <c r="A67" s="59"/>
      <c r="B67" s="59"/>
      <c r="C67" s="59"/>
      <c r="D67" s="59"/>
      <c r="E67" s="59"/>
      <c r="F67" s="59"/>
      <c r="G67" s="59"/>
      <c r="H67" s="137"/>
      <c r="I67" s="59"/>
      <c r="J67" s="59"/>
      <c r="K67" s="59"/>
      <c r="L67" s="59"/>
    </row>
    <row r="68" spans="1:12" x14ac:dyDescent="0.25">
      <c r="A68" s="59"/>
      <c r="B68" s="59"/>
      <c r="C68" s="59"/>
      <c r="D68" s="59"/>
      <c r="E68" s="59"/>
      <c r="F68" s="59"/>
      <c r="G68" s="59"/>
      <c r="H68" s="137"/>
      <c r="I68" s="59"/>
      <c r="J68" s="59"/>
      <c r="K68" s="59"/>
      <c r="L68" s="59"/>
    </row>
    <row r="69" spans="1:12" x14ac:dyDescent="0.25">
      <c r="A69" s="59"/>
      <c r="B69" s="59"/>
      <c r="C69" s="59"/>
      <c r="D69" s="59"/>
      <c r="E69" s="59"/>
      <c r="F69" s="59"/>
      <c r="G69" s="59"/>
      <c r="H69" s="137"/>
      <c r="I69" s="59"/>
      <c r="J69" s="59"/>
      <c r="K69" s="59"/>
      <c r="L69" s="59"/>
    </row>
    <row r="70" spans="1:12" x14ac:dyDescent="0.25">
      <c r="A70" s="59"/>
      <c r="B70" s="59"/>
      <c r="C70" s="59"/>
      <c r="D70" s="59"/>
      <c r="E70" s="59"/>
      <c r="F70" s="59"/>
      <c r="G70" s="59"/>
      <c r="H70" s="137"/>
      <c r="I70" s="59"/>
      <c r="J70" s="59"/>
      <c r="K70" s="59"/>
      <c r="L70" s="59"/>
    </row>
    <row r="71" spans="1:12" x14ac:dyDescent="0.25">
      <c r="A71" s="59"/>
      <c r="B71" s="59"/>
      <c r="C71" s="59"/>
      <c r="D71" s="59"/>
      <c r="E71" s="59"/>
      <c r="F71" s="59"/>
      <c r="G71" s="59"/>
      <c r="H71" s="137"/>
      <c r="I71" s="59"/>
      <c r="J71" s="59"/>
      <c r="K71" s="59"/>
      <c r="L71" s="59"/>
    </row>
    <row r="72" spans="1:12" x14ac:dyDescent="0.25">
      <c r="A72" s="59"/>
      <c r="B72" s="59"/>
      <c r="C72" s="59"/>
      <c r="D72" s="59"/>
      <c r="E72" s="59"/>
      <c r="F72" s="59"/>
      <c r="G72" s="59"/>
      <c r="H72" s="137"/>
      <c r="I72" s="59"/>
      <c r="J72" s="59"/>
      <c r="K72" s="59"/>
      <c r="L72" s="59"/>
    </row>
    <row r="73" spans="1:12" x14ac:dyDescent="0.25">
      <c r="A73" s="59"/>
      <c r="B73" s="59"/>
      <c r="C73" s="59"/>
      <c r="D73" s="59"/>
      <c r="E73" s="59"/>
      <c r="F73" s="59"/>
      <c r="G73" s="59"/>
      <c r="H73" s="137"/>
      <c r="I73" s="59"/>
      <c r="J73" s="59"/>
      <c r="K73" s="59"/>
      <c r="L73" s="59"/>
    </row>
    <row r="74" spans="1:12" x14ac:dyDescent="0.25">
      <c r="A74" s="59"/>
      <c r="B74" s="59"/>
      <c r="C74" s="59"/>
      <c r="D74" s="59"/>
      <c r="E74" s="59"/>
      <c r="F74" s="59"/>
      <c r="G74" s="59"/>
      <c r="H74" s="137"/>
      <c r="I74" s="59"/>
      <c r="J74" s="59"/>
      <c r="K74" s="59"/>
      <c r="L74" s="59"/>
    </row>
    <row r="75" spans="1:12" x14ac:dyDescent="0.25">
      <c r="A75" s="59"/>
      <c r="B75" s="59"/>
      <c r="C75" s="59"/>
      <c r="D75" s="59"/>
      <c r="E75" s="59"/>
      <c r="F75" s="59"/>
      <c r="G75" s="59"/>
      <c r="H75" s="137"/>
      <c r="I75" s="59"/>
      <c r="J75" s="59"/>
      <c r="K75" s="59"/>
      <c r="L75" s="59"/>
    </row>
    <row r="76" spans="1:12" x14ac:dyDescent="0.25">
      <c r="A76" s="59"/>
      <c r="B76" s="59"/>
      <c r="C76" s="59"/>
      <c r="D76" s="59"/>
      <c r="E76" s="59"/>
      <c r="F76" s="59"/>
      <c r="G76" s="59"/>
      <c r="H76" s="137"/>
      <c r="I76" s="59"/>
      <c r="J76" s="59"/>
      <c r="K76" s="59"/>
      <c r="L76" s="59"/>
    </row>
    <row r="77" spans="1:12" x14ac:dyDescent="0.25">
      <c r="A77" s="59"/>
      <c r="B77" s="59"/>
      <c r="C77" s="59"/>
      <c r="D77" s="59"/>
      <c r="E77" s="59"/>
      <c r="F77" s="59"/>
      <c r="G77" s="59"/>
      <c r="H77" s="137"/>
      <c r="I77" s="59"/>
      <c r="J77" s="59"/>
      <c r="K77" s="59"/>
      <c r="L77" s="59"/>
    </row>
    <row r="78" spans="1:12" x14ac:dyDescent="0.25">
      <c r="A78" s="59"/>
      <c r="B78" s="59"/>
      <c r="C78" s="59"/>
      <c r="D78" s="59"/>
      <c r="E78" s="59"/>
      <c r="F78" s="59"/>
      <c r="G78" s="59"/>
      <c r="H78" s="137"/>
      <c r="I78" s="59"/>
      <c r="J78" s="59"/>
      <c r="K78" s="59"/>
      <c r="L78" s="59"/>
    </row>
    <row r="79" spans="1:12" x14ac:dyDescent="0.25">
      <c r="A79" s="59"/>
      <c r="B79" s="59"/>
      <c r="C79" s="59"/>
      <c r="D79" s="59"/>
      <c r="E79" s="59"/>
      <c r="F79" s="59"/>
      <c r="G79" s="59"/>
      <c r="H79" s="137"/>
      <c r="I79" s="59"/>
      <c r="J79" s="59"/>
      <c r="K79" s="59"/>
      <c r="L79" s="59"/>
    </row>
    <row r="80" spans="1:12" x14ac:dyDescent="0.25">
      <c r="A80" s="59"/>
      <c r="B80" s="59"/>
      <c r="C80" s="59"/>
      <c r="D80" s="59"/>
      <c r="E80" s="59"/>
      <c r="F80" s="59"/>
      <c r="G80" s="59"/>
      <c r="H80" s="137"/>
      <c r="I80" s="59"/>
      <c r="J80" s="59"/>
      <c r="K80" s="59"/>
      <c r="L80" s="59"/>
    </row>
    <row r="81" spans="1:12" x14ac:dyDescent="0.25">
      <c r="A81" s="59"/>
      <c r="B81" s="59"/>
      <c r="C81" s="59"/>
      <c r="D81" s="59"/>
      <c r="E81" s="59"/>
      <c r="F81" s="59"/>
      <c r="G81" s="59"/>
      <c r="H81" s="137"/>
      <c r="I81" s="59"/>
      <c r="J81" s="59"/>
      <c r="K81" s="59"/>
      <c r="L81" s="59"/>
    </row>
    <row r="82" spans="1:12" x14ac:dyDescent="0.25">
      <c r="A82" s="59"/>
      <c r="B82" s="59"/>
      <c r="C82" s="59"/>
      <c r="D82" s="59"/>
      <c r="E82" s="59"/>
      <c r="F82" s="59"/>
      <c r="G82" s="59"/>
      <c r="H82" s="137"/>
      <c r="I82" s="59"/>
      <c r="J82" s="59"/>
      <c r="K82" s="59"/>
      <c r="L82" s="59"/>
    </row>
    <row r="83" spans="1:12" x14ac:dyDescent="0.25">
      <c r="A83" s="59"/>
      <c r="B83" s="59"/>
      <c r="C83" s="59"/>
      <c r="D83" s="59"/>
      <c r="E83" s="59"/>
      <c r="F83" s="59"/>
      <c r="G83" s="59"/>
      <c r="H83" s="137"/>
      <c r="I83" s="59"/>
      <c r="J83" s="59"/>
      <c r="K83" s="59"/>
      <c r="L83" s="59"/>
    </row>
    <row r="84" spans="1:12" x14ac:dyDescent="0.25">
      <c r="A84" s="59"/>
      <c r="B84" s="59"/>
      <c r="C84" s="59"/>
      <c r="D84" s="59"/>
      <c r="E84" s="59"/>
      <c r="F84" s="59"/>
      <c r="G84" s="59"/>
      <c r="H84" s="137"/>
      <c r="I84" s="59"/>
      <c r="J84" s="59"/>
      <c r="K84" s="59"/>
      <c r="L84" s="59"/>
    </row>
    <row r="85" spans="1:12" x14ac:dyDescent="0.25">
      <c r="A85" s="59"/>
      <c r="B85" s="59"/>
      <c r="C85" s="59"/>
      <c r="D85" s="59"/>
      <c r="E85" s="59"/>
      <c r="F85" s="59"/>
      <c r="G85" s="59"/>
      <c r="H85" s="137"/>
      <c r="I85" s="59"/>
      <c r="J85" s="59"/>
      <c r="K85" s="59"/>
      <c r="L85" s="59"/>
    </row>
    <row r="86" spans="1:12" x14ac:dyDescent="0.25">
      <c r="A86" s="59"/>
      <c r="B86" s="59"/>
      <c r="C86" s="59"/>
      <c r="D86" s="59"/>
      <c r="E86" s="59"/>
      <c r="F86" s="59"/>
      <c r="G86" s="59"/>
      <c r="H86" s="137"/>
      <c r="I86" s="59"/>
      <c r="J86" s="59"/>
      <c r="K86" s="59"/>
      <c r="L86" s="59"/>
    </row>
    <row r="87" spans="1:12" x14ac:dyDescent="0.25">
      <c r="A87" s="59"/>
      <c r="B87" s="59"/>
      <c r="C87" s="59"/>
      <c r="D87" s="59"/>
      <c r="E87" s="59"/>
      <c r="F87" s="59"/>
      <c r="G87" s="59"/>
      <c r="H87" s="137"/>
      <c r="I87" s="59"/>
      <c r="J87" s="59"/>
      <c r="K87" s="59"/>
      <c r="L87" s="59"/>
    </row>
    <row r="88" spans="1:12" x14ac:dyDescent="0.25">
      <c r="A88" s="59"/>
      <c r="B88" s="59"/>
      <c r="C88" s="59"/>
      <c r="D88" s="59"/>
      <c r="E88" s="59"/>
      <c r="F88" s="59"/>
      <c r="G88" s="59"/>
      <c r="H88" s="137"/>
      <c r="I88" s="59"/>
      <c r="J88" s="59"/>
      <c r="K88" s="59"/>
      <c r="L88" s="59"/>
    </row>
    <row r="89" spans="1:12" x14ac:dyDescent="0.25">
      <c r="A89" s="59"/>
      <c r="B89" s="59"/>
      <c r="C89" s="59"/>
      <c r="D89" s="59"/>
      <c r="E89" s="59"/>
      <c r="F89" s="59"/>
      <c r="G89" s="59"/>
      <c r="H89" s="137"/>
      <c r="I89" s="59"/>
      <c r="J89" s="59"/>
      <c r="K89" s="59"/>
      <c r="L89" s="59"/>
    </row>
    <row r="90" spans="1:12" x14ac:dyDescent="0.25">
      <c r="A90" s="59"/>
      <c r="B90" s="59"/>
      <c r="C90" s="59"/>
      <c r="D90" s="59"/>
      <c r="E90" s="59"/>
      <c r="F90" s="59"/>
      <c r="G90" s="59"/>
      <c r="H90" s="137"/>
      <c r="I90" s="59"/>
      <c r="J90" s="59"/>
      <c r="K90" s="59"/>
      <c r="L90" s="59"/>
    </row>
    <row r="91" spans="1:12" x14ac:dyDescent="0.25">
      <c r="A91" s="59"/>
      <c r="B91" s="59"/>
      <c r="C91" s="59"/>
      <c r="D91" s="59"/>
      <c r="E91" s="59"/>
      <c r="F91" s="59"/>
      <c r="G91" s="59"/>
      <c r="H91" s="137"/>
      <c r="I91" s="59"/>
      <c r="J91" s="59"/>
      <c r="K91" s="59"/>
      <c r="L91" s="59"/>
    </row>
    <row r="92" spans="1:12" x14ac:dyDescent="0.25">
      <c r="A92" s="59"/>
      <c r="B92" s="59"/>
      <c r="C92" s="59"/>
      <c r="D92" s="59"/>
      <c r="E92" s="59"/>
      <c r="F92" s="59"/>
      <c r="G92" s="59"/>
      <c r="H92" s="137"/>
      <c r="I92" s="59"/>
      <c r="J92" s="59"/>
      <c r="K92" s="59"/>
      <c r="L92" s="59"/>
    </row>
    <row r="93" spans="1:12" x14ac:dyDescent="0.25">
      <c r="A93" s="59"/>
      <c r="B93" s="59"/>
      <c r="C93" s="59"/>
      <c r="D93" s="59"/>
      <c r="E93" s="59"/>
      <c r="F93" s="59"/>
      <c r="G93" s="59"/>
      <c r="H93" s="137"/>
      <c r="I93" s="59"/>
      <c r="J93" s="59"/>
      <c r="K93" s="59"/>
      <c r="L93" s="59"/>
    </row>
    <row r="94" spans="1:12" x14ac:dyDescent="0.25">
      <c r="A94" s="59"/>
      <c r="B94" s="59"/>
      <c r="C94" s="59"/>
      <c r="D94" s="59"/>
      <c r="E94" s="59"/>
      <c r="F94" s="59"/>
      <c r="G94" s="59"/>
      <c r="H94" s="137"/>
      <c r="I94" s="59"/>
      <c r="J94" s="59"/>
      <c r="K94" s="59"/>
      <c r="L94" s="59"/>
    </row>
    <row r="95" spans="1:12" x14ac:dyDescent="0.25">
      <c r="A95" s="59"/>
      <c r="B95" s="59"/>
      <c r="C95" s="59"/>
      <c r="D95" s="59"/>
      <c r="E95" s="59"/>
      <c r="F95" s="59"/>
      <c r="G95" s="59"/>
      <c r="H95" s="137"/>
      <c r="I95" s="59"/>
      <c r="J95" s="59"/>
      <c r="K95" s="59"/>
      <c r="L95" s="59"/>
    </row>
    <row r="96" spans="1:12" x14ac:dyDescent="0.25">
      <c r="A96" s="59"/>
      <c r="B96" s="59"/>
      <c r="C96" s="59"/>
      <c r="D96" s="59"/>
      <c r="E96" s="59"/>
      <c r="F96" s="59"/>
      <c r="G96" s="59"/>
      <c r="H96" s="137"/>
      <c r="I96" s="59"/>
      <c r="J96" s="59"/>
      <c r="K96" s="59"/>
      <c r="L96" s="59"/>
    </row>
    <row r="97" spans="1:12" x14ac:dyDescent="0.25">
      <c r="A97" s="59"/>
      <c r="B97" s="59"/>
      <c r="C97" s="59"/>
      <c r="D97" s="59"/>
      <c r="E97" s="59"/>
      <c r="F97" s="59"/>
      <c r="G97" s="59"/>
      <c r="H97" s="137"/>
      <c r="I97" s="59"/>
      <c r="J97" s="59"/>
      <c r="K97" s="59"/>
      <c r="L97" s="59"/>
    </row>
    <row r="98" spans="1:12" x14ac:dyDescent="0.25">
      <c r="A98" s="59"/>
      <c r="B98" s="59"/>
      <c r="C98" s="59"/>
      <c r="D98" s="59"/>
      <c r="E98" s="59"/>
      <c r="F98" s="59"/>
      <c r="G98" s="59"/>
      <c r="H98" s="137"/>
      <c r="I98" s="59"/>
      <c r="J98" s="59"/>
      <c r="K98" s="59"/>
      <c r="L98" s="59"/>
    </row>
    <row r="99" spans="1:12" x14ac:dyDescent="0.25">
      <c r="A99" s="59"/>
      <c r="B99" s="59"/>
      <c r="C99" s="59"/>
      <c r="D99" s="59"/>
      <c r="E99" s="59"/>
      <c r="F99" s="59"/>
      <c r="G99" s="59"/>
      <c r="H99" s="137"/>
      <c r="I99" s="59"/>
      <c r="J99" s="59"/>
      <c r="K99" s="59"/>
      <c r="L99" s="59"/>
    </row>
    <row r="100" spans="1:12" x14ac:dyDescent="0.25">
      <c r="A100" s="59"/>
      <c r="B100" s="59"/>
      <c r="C100" s="59"/>
      <c r="D100" s="59"/>
      <c r="E100" s="59"/>
      <c r="F100" s="59"/>
      <c r="G100" s="59"/>
      <c r="H100" s="137"/>
      <c r="I100" s="59"/>
      <c r="J100" s="59"/>
      <c r="K100" s="59"/>
      <c r="L100" s="59"/>
    </row>
    <row r="101" spans="1:12" x14ac:dyDescent="0.25">
      <c r="A101" s="59"/>
      <c r="B101" s="59"/>
      <c r="C101" s="59"/>
      <c r="D101" s="59"/>
      <c r="E101" s="59"/>
      <c r="F101" s="59"/>
      <c r="G101" s="59"/>
      <c r="H101" s="137"/>
      <c r="I101" s="59"/>
      <c r="J101" s="59"/>
      <c r="K101" s="59"/>
      <c r="L101" s="59"/>
    </row>
    <row r="102" spans="1:12" x14ac:dyDescent="0.25">
      <c r="A102" s="59"/>
      <c r="B102" s="59"/>
      <c r="C102" s="59"/>
      <c r="D102" s="59"/>
      <c r="E102" s="59"/>
      <c r="F102" s="59"/>
      <c r="G102" s="59"/>
      <c r="H102" s="137"/>
      <c r="I102" s="59"/>
      <c r="J102" s="59"/>
      <c r="K102" s="59"/>
      <c r="L102" s="59"/>
    </row>
    <row r="103" spans="1:12" x14ac:dyDescent="0.25">
      <c r="A103" s="59"/>
      <c r="B103" s="59"/>
      <c r="C103" s="59"/>
      <c r="D103" s="59"/>
      <c r="E103" s="59"/>
      <c r="F103" s="59"/>
      <c r="G103" s="59"/>
      <c r="H103" s="137"/>
      <c r="I103" s="59"/>
      <c r="J103" s="59"/>
      <c r="K103" s="59"/>
      <c r="L103" s="59"/>
    </row>
    <row r="104" spans="1:12" x14ac:dyDescent="0.25">
      <c r="A104" s="59"/>
      <c r="B104" s="59"/>
      <c r="C104" s="59"/>
      <c r="D104" s="59"/>
      <c r="E104" s="59"/>
      <c r="F104" s="59"/>
      <c r="G104" s="59"/>
      <c r="H104" s="137"/>
      <c r="I104" s="59"/>
      <c r="J104" s="59"/>
      <c r="K104" s="59"/>
      <c r="L104" s="59"/>
    </row>
    <row r="105" spans="1:12" x14ac:dyDescent="0.25">
      <c r="A105" s="59"/>
      <c r="B105" s="59"/>
      <c r="C105" s="59"/>
      <c r="D105" s="59"/>
      <c r="E105" s="59"/>
      <c r="F105" s="59"/>
      <c r="G105" s="59"/>
      <c r="H105" s="137"/>
      <c r="I105" s="59"/>
      <c r="J105" s="59"/>
      <c r="K105" s="59"/>
      <c r="L105" s="59"/>
    </row>
    <row r="106" spans="1:12" x14ac:dyDescent="0.25">
      <c r="A106" s="59"/>
      <c r="B106" s="59"/>
      <c r="C106" s="59"/>
      <c r="D106" s="59"/>
      <c r="E106" s="59"/>
      <c r="F106" s="59"/>
      <c r="G106" s="59"/>
      <c r="H106" s="137"/>
      <c r="I106" s="59"/>
      <c r="J106" s="59"/>
      <c r="K106" s="59"/>
      <c r="L106" s="59"/>
    </row>
    <row r="107" spans="1:12" x14ac:dyDescent="0.25">
      <c r="A107" s="59"/>
      <c r="B107" s="59"/>
      <c r="C107" s="59"/>
      <c r="D107" s="59"/>
      <c r="E107" s="59"/>
      <c r="F107" s="59"/>
      <c r="G107" s="59"/>
      <c r="H107" s="137"/>
      <c r="I107" s="59"/>
      <c r="J107" s="59"/>
      <c r="K107" s="59"/>
      <c r="L107" s="59"/>
    </row>
    <row r="108" spans="1:12" x14ac:dyDescent="0.25">
      <c r="A108" s="59"/>
      <c r="B108" s="59"/>
      <c r="C108" s="59"/>
      <c r="D108" s="59"/>
      <c r="E108" s="59"/>
      <c r="F108" s="59"/>
      <c r="G108" s="59"/>
      <c r="H108" s="137"/>
      <c r="I108" s="59"/>
      <c r="J108" s="59"/>
      <c r="K108" s="59"/>
      <c r="L108" s="59"/>
    </row>
    <row r="109" spans="1:12" x14ac:dyDescent="0.25">
      <c r="A109" s="59"/>
      <c r="B109" s="59"/>
      <c r="C109" s="59"/>
      <c r="D109" s="59"/>
      <c r="E109" s="59"/>
      <c r="F109" s="59"/>
      <c r="G109" s="59"/>
      <c r="H109" s="137"/>
      <c r="I109" s="59"/>
      <c r="J109" s="59"/>
      <c r="K109" s="59"/>
      <c r="L109" s="59"/>
    </row>
    <row r="110" spans="1:12" x14ac:dyDescent="0.25">
      <c r="A110" s="59"/>
      <c r="B110" s="59"/>
      <c r="C110" s="59"/>
      <c r="D110" s="59"/>
      <c r="E110" s="59"/>
      <c r="F110" s="59"/>
      <c r="G110" s="59"/>
      <c r="H110" s="137"/>
      <c r="I110" s="59"/>
      <c r="J110" s="59"/>
      <c r="K110" s="59"/>
      <c r="L110" s="59"/>
    </row>
    <row r="111" spans="1:12" x14ac:dyDescent="0.25">
      <c r="A111" s="59"/>
      <c r="B111" s="59"/>
      <c r="C111" s="59"/>
      <c r="D111" s="59"/>
      <c r="E111" s="59"/>
      <c r="F111" s="59"/>
      <c r="G111" s="59"/>
      <c r="H111" s="137"/>
      <c r="I111" s="59"/>
      <c r="J111" s="59"/>
      <c r="K111" s="59"/>
      <c r="L111" s="59"/>
    </row>
    <row r="112" spans="1:12" x14ac:dyDescent="0.25">
      <c r="A112" s="59"/>
      <c r="B112" s="59"/>
      <c r="C112" s="59"/>
      <c r="D112" s="59"/>
      <c r="E112" s="59"/>
      <c r="F112" s="59"/>
      <c r="G112" s="59"/>
      <c r="H112" s="137"/>
      <c r="I112" s="59"/>
      <c r="J112" s="59"/>
      <c r="K112" s="59"/>
      <c r="L112" s="59"/>
    </row>
    <row r="113" spans="1:12" x14ac:dyDescent="0.25">
      <c r="A113" s="59"/>
      <c r="B113" s="59"/>
      <c r="C113" s="59"/>
      <c r="D113" s="59"/>
      <c r="E113" s="59"/>
      <c r="F113" s="59"/>
      <c r="G113" s="59"/>
      <c r="H113" s="137"/>
      <c r="I113" s="59"/>
      <c r="J113" s="59"/>
      <c r="K113" s="59"/>
      <c r="L113" s="59"/>
    </row>
    <row r="114" spans="1:12" x14ac:dyDescent="0.25">
      <c r="A114" s="59"/>
      <c r="B114" s="59"/>
      <c r="C114" s="59"/>
      <c r="D114" s="59"/>
      <c r="E114" s="59"/>
      <c r="F114" s="59"/>
      <c r="G114" s="59"/>
      <c r="H114" s="137"/>
      <c r="I114" s="59"/>
      <c r="J114" s="59"/>
      <c r="K114" s="59"/>
      <c r="L114" s="59"/>
    </row>
    <row r="115" spans="1:12" x14ac:dyDescent="0.25">
      <c r="A115" s="59"/>
      <c r="B115" s="59"/>
      <c r="C115" s="59"/>
      <c r="D115" s="59"/>
      <c r="E115" s="59"/>
      <c r="F115" s="59"/>
      <c r="G115" s="59"/>
      <c r="H115" s="137"/>
      <c r="I115" s="59"/>
      <c r="J115" s="59"/>
      <c r="K115" s="59"/>
      <c r="L115" s="59"/>
    </row>
    <row r="116" spans="1:12" x14ac:dyDescent="0.25">
      <c r="A116" s="59"/>
      <c r="B116" s="59"/>
      <c r="C116" s="59"/>
      <c r="D116" s="59"/>
      <c r="E116" s="59"/>
      <c r="F116" s="59"/>
      <c r="G116" s="59"/>
      <c r="H116" s="137"/>
      <c r="I116" s="59"/>
      <c r="J116" s="59"/>
      <c r="K116" s="59"/>
      <c r="L116" s="59"/>
    </row>
    <row r="117" spans="1:12" x14ac:dyDescent="0.25">
      <c r="A117" s="59"/>
      <c r="B117" s="59"/>
      <c r="C117" s="59"/>
      <c r="D117" s="59"/>
      <c r="E117" s="59"/>
      <c r="F117" s="59"/>
      <c r="G117" s="59"/>
      <c r="H117" s="137"/>
      <c r="I117" s="59"/>
      <c r="J117" s="59"/>
      <c r="K117" s="59"/>
      <c r="L117" s="59"/>
    </row>
    <row r="118" spans="1:12" x14ac:dyDescent="0.25">
      <c r="A118" s="59"/>
      <c r="B118" s="59"/>
      <c r="C118" s="59"/>
      <c r="D118" s="59"/>
      <c r="E118" s="59"/>
      <c r="F118" s="59"/>
      <c r="G118" s="59"/>
      <c r="H118" s="137"/>
      <c r="I118" s="59"/>
      <c r="J118" s="59"/>
      <c r="K118" s="59"/>
      <c r="L118" s="59"/>
    </row>
    <row r="119" spans="1:12" x14ac:dyDescent="0.25">
      <c r="A119" s="59"/>
      <c r="B119" s="59"/>
      <c r="C119" s="59"/>
      <c r="D119" s="59"/>
      <c r="E119" s="59"/>
      <c r="F119" s="59"/>
      <c r="G119" s="59"/>
      <c r="H119" s="137"/>
      <c r="I119" s="59"/>
      <c r="J119" s="59"/>
      <c r="K119" s="59"/>
      <c r="L119" s="59"/>
    </row>
    <row r="120" spans="1:12" x14ac:dyDescent="0.25">
      <c r="A120" s="59"/>
      <c r="B120" s="59"/>
      <c r="C120" s="59"/>
      <c r="D120" s="59"/>
      <c r="E120" s="59"/>
      <c r="F120" s="59"/>
      <c r="G120" s="59"/>
      <c r="H120" s="137"/>
      <c r="I120" s="59"/>
      <c r="J120" s="59"/>
      <c r="K120" s="59"/>
      <c r="L120" s="59"/>
    </row>
    <row r="121" spans="1:12" x14ac:dyDescent="0.25">
      <c r="A121" s="59"/>
      <c r="B121" s="59"/>
      <c r="C121" s="59"/>
      <c r="D121" s="59"/>
      <c r="E121" s="59"/>
      <c r="F121" s="59"/>
      <c r="G121" s="59"/>
      <c r="H121" s="137"/>
      <c r="I121" s="59"/>
      <c r="J121" s="59"/>
      <c r="K121" s="59"/>
      <c r="L121" s="59"/>
    </row>
    <row r="122" spans="1:12" x14ac:dyDescent="0.25">
      <c r="A122" s="59"/>
      <c r="B122" s="59"/>
      <c r="C122" s="59"/>
      <c r="D122" s="59"/>
      <c r="E122" s="59"/>
      <c r="F122" s="59"/>
      <c r="G122" s="59"/>
      <c r="H122" s="137"/>
      <c r="I122" s="59"/>
      <c r="J122" s="59"/>
      <c r="K122" s="59"/>
      <c r="L122" s="59"/>
    </row>
    <row r="123" spans="1:12" x14ac:dyDescent="0.25">
      <c r="A123" s="59"/>
      <c r="B123" s="59"/>
      <c r="C123" s="59"/>
      <c r="D123" s="59"/>
      <c r="E123" s="59"/>
      <c r="F123" s="59"/>
      <c r="G123" s="59"/>
      <c r="H123" s="137"/>
      <c r="I123" s="59"/>
      <c r="J123" s="59"/>
      <c r="K123" s="59"/>
      <c r="L123" s="59"/>
    </row>
    <row r="124" spans="1:12" x14ac:dyDescent="0.25">
      <c r="A124" s="59"/>
      <c r="B124" s="59"/>
      <c r="C124" s="59"/>
      <c r="D124" s="59"/>
      <c r="E124" s="59"/>
      <c r="F124" s="59"/>
      <c r="G124" s="59"/>
      <c r="H124" s="137"/>
      <c r="I124" s="59"/>
      <c r="J124" s="59"/>
      <c r="K124" s="59"/>
      <c r="L124" s="59"/>
    </row>
    <row r="125" spans="1:12" x14ac:dyDescent="0.25">
      <c r="A125" s="59"/>
      <c r="B125" s="59"/>
      <c r="C125" s="59"/>
      <c r="D125" s="59"/>
      <c r="E125" s="59"/>
      <c r="F125" s="59"/>
      <c r="G125" s="59"/>
      <c r="H125" s="137"/>
      <c r="I125" s="59"/>
      <c r="J125" s="59"/>
      <c r="K125" s="59"/>
      <c r="L125" s="59"/>
    </row>
    <row r="126" spans="1:12" x14ac:dyDescent="0.25">
      <c r="A126" s="59"/>
      <c r="B126" s="59"/>
      <c r="C126" s="59"/>
      <c r="D126" s="59"/>
      <c r="E126" s="59"/>
      <c r="F126" s="59"/>
      <c r="G126" s="59"/>
      <c r="H126" s="137"/>
      <c r="I126" s="59"/>
      <c r="J126" s="59"/>
      <c r="K126" s="59"/>
      <c r="L126" s="59"/>
    </row>
    <row r="127" spans="1:12" x14ac:dyDescent="0.25">
      <c r="A127" s="59"/>
      <c r="B127" s="59"/>
      <c r="C127" s="59"/>
      <c r="D127" s="59"/>
      <c r="E127" s="59"/>
      <c r="F127" s="59"/>
      <c r="G127" s="59"/>
      <c r="H127" s="137"/>
      <c r="I127" s="59"/>
      <c r="J127" s="59"/>
      <c r="K127" s="59"/>
      <c r="L127" s="59"/>
    </row>
    <row r="128" spans="1:12" x14ac:dyDescent="0.25">
      <c r="A128" s="59"/>
      <c r="B128" s="59"/>
      <c r="C128" s="59"/>
      <c r="D128" s="59"/>
      <c r="E128" s="59"/>
      <c r="F128" s="59"/>
      <c r="G128" s="59"/>
      <c r="H128" s="137"/>
      <c r="I128" s="59"/>
      <c r="J128" s="59"/>
      <c r="K128" s="59"/>
      <c r="L128" s="59"/>
    </row>
    <row r="129" spans="1:12" x14ac:dyDescent="0.25">
      <c r="A129" s="59"/>
      <c r="B129" s="59"/>
      <c r="C129" s="59"/>
      <c r="D129" s="59"/>
      <c r="E129" s="59"/>
      <c r="F129" s="59"/>
      <c r="G129" s="59"/>
      <c r="H129" s="137"/>
      <c r="I129" s="59"/>
      <c r="J129" s="59"/>
      <c r="K129" s="59"/>
      <c r="L129" s="59"/>
    </row>
  </sheetData>
  <mergeCells count="4">
    <mergeCell ref="A1:L1"/>
    <mergeCell ref="A2:L2"/>
    <mergeCell ref="A3:L3"/>
    <mergeCell ref="F5:F6"/>
  </mergeCells>
  <dataValidations count="1">
    <dataValidation type="list" allowBlank="1" showInputMessage="1" showErrorMessage="1" sqref="K15:K21 K29:K32" xr:uid="{351419C6-6E49-4403-BC7D-19E85EAB8551}">
      <formula1>#REF!</formula1>
    </dataValidation>
  </dataValidations>
  <pageMargins left="0.7" right="0.7" top="0.75" bottom="0.75" header="0.3" footer="0.3"/>
  <pageSetup orientation="portrait" verticalDpi="599"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924A16F-23A1-4517-8D8B-47FC9F6745A8}">
          <x14:formula1>
            <xm:f>'[R03-CGC-002 PAC 2020 Infra.xlsx]2'!#REF!</xm:f>
          </x14:formula1>
          <xm:sqref>K39:K43 K46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B94D-13F7-4AEB-8E0B-F7FDA4014977}">
  <dimension ref="A1:AC28"/>
  <sheetViews>
    <sheetView topLeftCell="A25" zoomScale="80" zoomScaleNormal="80" workbookViewId="0">
      <selection activeCell="F33" sqref="F33"/>
    </sheetView>
  </sheetViews>
  <sheetFormatPr baseColWidth="10" defaultRowHeight="15" x14ac:dyDescent="0.25"/>
  <cols>
    <col min="1" max="1" width="22.28515625" customWidth="1"/>
    <col min="2" max="2" width="23.140625" customWidth="1"/>
    <col min="3" max="3" width="19.140625" bestFit="1" customWidth="1"/>
    <col min="4" max="4" width="26" customWidth="1"/>
    <col min="5" max="5" width="26.42578125" customWidth="1"/>
    <col min="6" max="6" width="36" customWidth="1"/>
    <col min="7" max="7" width="13.85546875" style="139" customWidth="1"/>
    <col min="8" max="8" width="13.85546875" customWidth="1"/>
    <col min="9" max="9" width="18.28515625" bestFit="1" customWidth="1"/>
    <col min="10" max="11" width="20" customWidth="1"/>
    <col min="12" max="12" width="23.7109375" customWidth="1"/>
    <col min="13" max="13" width="21" customWidth="1"/>
    <col min="14" max="14" width="16.5703125" style="81" customWidth="1"/>
    <col min="15" max="15" width="15.5703125" style="81" customWidth="1"/>
    <col min="16" max="16" width="14.42578125" style="81" customWidth="1"/>
    <col min="17" max="17" width="17.28515625" style="81" customWidth="1"/>
    <col min="18" max="18" width="11.42578125" style="81"/>
    <col min="19" max="19" width="22.7109375" style="81" customWidth="1"/>
    <col min="20" max="20" width="16.28515625" style="81" customWidth="1"/>
    <col min="21" max="21" width="15.85546875" style="81" customWidth="1"/>
    <col min="22" max="27" width="11.42578125" style="81"/>
    <col min="28" max="28" width="16.5703125" style="81" customWidth="1"/>
    <col min="29" max="16384" width="11.42578125" style="81"/>
  </cols>
  <sheetData>
    <row r="1" spans="1:29" s="80" customFormat="1" ht="26.25" x14ac:dyDescent="0.4">
      <c r="A1" s="154" t="s">
        <v>0</v>
      </c>
      <c r="B1" s="154"/>
      <c r="C1" s="154"/>
      <c r="D1" s="154"/>
      <c r="E1" s="154"/>
      <c r="F1" s="154"/>
      <c r="G1" s="154"/>
      <c r="H1" s="154"/>
      <c r="I1" s="154"/>
      <c r="J1" s="154"/>
      <c r="K1" s="154"/>
      <c r="L1" s="154"/>
      <c r="M1" s="154"/>
    </row>
    <row r="2" spans="1:29" s="80" customFormat="1" ht="26.25" x14ac:dyDescent="0.4">
      <c r="A2" s="154" t="s">
        <v>1</v>
      </c>
      <c r="B2" s="154"/>
      <c r="C2" s="154"/>
      <c r="D2" s="154"/>
      <c r="E2" s="154"/>
      <c r="F2" s="154"/>
      <c r="G2" s="154"/>
      <c r="H2" s="154"/>
      <c r="I2" s="154"/>
      <c r="J2" s="154"/>
      <c r="K2" s="154"/>
      <c r="L2" s="154"/>
      <c r="M2" s="154"/>
    </row>
    <row r="3" spans="1:29" ht="21.75" customHeight="1" x14ac:dyDescent="0.4">
      <c r="A3" s="154" t="s">
        <v>2</v>
      </c>
      <c r="B3" s="154"/>
      <c r="C3" s="154"/>
      <c r="D3" s="154"/>
      <c r="E3" s="154"/>
      <c r="F3" s="154"/>
      <c r="G3" s="154"/>
      <c r="H3" s="154"/>
      <c r="I3" s="154"/>
      <c r="J3" s="154"/>
      <c r="K3" s="154"/>
      <c r="L3" s="154"/>
      <c r="M3" s="154"/>
    </row>
    <row r="4" spans="1:29" ht="110.25" x14ac:dyDescent="0.25">
      <c r="A4" s="43" t="s">
        <v>3</v>
      </c>
      <c r="B4" s="43" t="s">
        <v>4</v>
      </c>
      <c r="C4" s="43" t="s">
        <v>5</v>
      </c>
      <c r="D4" s="43" t="s">
        <v>6</v>
      </c>
      <c r="E4" s="43" t="s">
        <v>7</v>
      </c>
      <c r="F4" s="43" t="s">
        <v>8</v>
      </c>
      <c r="G4" s="43" t="s">
        <v>9</v>
      </c>
      <c r="H4" s="82" t="s">
        <v>409</v>
      </c>
      <c r="I4" s="43" t="s">
        <v>10</v>
      </c>
      <c r="J4" s="43" t="s">
        <v>11</v>
      </c>
      <c r="K4" s="43" t="s">
        <v>12</v>
      </c>
      <c r="L4" s="43" t="s">
        <v>13</v>
      </c>
      <c r="M4" s="43" t="s">
        <v>14</v>
      </c>
      <c r="N4" s="43" t="s">
        <v>487</v>
      </c>
      <c r="O4" s="140" t="s">
        <v>534</v>
      </c>
      <c r="P4" s="140" t="s">
        <v>535</v>
      </c>
      <c r="Q4" s="140" t="s">
        <v>536</v>
      </c>
      <c r="R4" s="141" t="s">
        <v>537</v>
      </c>
      <c r="S4" s="140" t="s">
        <v>538</v>
      </c>
      <c r="T4" s="141" t="s">
        <v>539</v>
      </c>
      <c r="U4" s="140" t="s">
        <v>540</v>
      </c>
      <c r="V4" s="140" t="s">
        <v>541</v>
      </c>
      <c r="W4" s="140" t="s">
        <v>542</v>
      </c>
      <c r="X4" s="141" t="s">
        <v>543</v>
      </c>
      <c r="Y4" s="140" t="s">
        <v>544</v>
      </c>
      <c r="Z4" s="140" t="s">
        <v>545</v>
      </c>
      <c r="AA4" s="142" t="s">
        <v>546</v>
      </c>
      <c r="AB4" s="142" t="s">
        <v>547</v>
      </c>
      <c r="AC4" s="140" t="s">
        <v>548</v>
      </c>
    </row>
    <row r="5" spans="1:29" s="85" customFormat="1" ht="150" x14ac:dyDescent="0.25">
      <c r="A5" s="83" t="s">
        <v>410</v>
      </c>
      <c r="B5" s="83" t="s">
        <v>411</v>
      </c>
      <c r="C5" s="83" t="s">
        <v>410</v>
      </c>
      <c r="D5" s="72" t="s">
        <v>412</v>
      </c>
      <c r="E5" s="72" t="s">
        <v>413</v>
      </c>
      <c r="F5" s="72" t="s">
        <v>414</v>
      </c>
      <c r="G5" s="83">
        <v>2500</v>
      </c>
      <c r="H5" s="84">
        <v>33730.5</v>
      </c>
      <c r="I5" s="84">
        <v>21590000</v>
      </c>
      <c r="J5" s="84">
        <v>21590000</v>
      </c>
      <c r="K5" s="83" t="s">
        <v>20</v>
      </c>
      <c r="L5" s="83" t="s">
        <v>242</v>
      </c>
      <c r="M5" s="83" t="s">
        <v>243</v>
      </c>
      <c r="N5" s="12" t="s">
        <v>488</v>
      </c>
      <c r="O5" s="171"/>
      <c r="P5" s="171"/>
      <c r="Q5" s="171"/>
      <c r="R5" s="171"/>
      <c r="S5" s="171"/>
      <c r="T5" s="171"/>
      <c r="U5" s="171"/>
      <c r="V5" s="171"/>
      <c r="W5" s="171"/>
      <c r="X5" s="171"/>
      <c r="Y5" s="171"/>
      <c r="Z5" s="171"/>
      <c r="AA5" s="171"/>
      <c r="AB5" s="171"/>
      <c r="AC5" s="171"/>
    </row>
    <row r="6" spans="1:29" s="85" customFormat="1" ht="105" x14ac:dyDescent="0.25">
      <c r="A6" s="86" t="s">
        <v>410</v>
      </c>
      <c r="B6" s="86" t="s">
        <v>411</v>
      </c>
      <c r="C6" s="86" t="s">
        <v>410</v>
      </c>
      <c r="D6" s="72" t="s">
        <v>415</v>
      </c>
      <c r="E6" s="72" t="s">
        <v>416</v>
      </c>
      <c r="F6" s="72" t="s">
        <v>417</v>
      </c>
      <c r="G6" s="86">
        <v>2500</v>
      </c>
      <c r="H6" s="84">
        <v>83450.5</v>
      </c>
      <c r="I6" s="87">
        <v>53410000</v>
      </c>
      <c r="J6" s="87">
        <v>53410000</v>
      </c>
      <c r="K6" s="86" t="s">
        <v>20</v>
      </c>
      <c r="L6" s="86" t="s">
        <v>242</v>
      </c>
      <c r="M6" s="86" t="s">
        <v>243</v>
      </c>
      <c r="N6" s="12" t="s">
        <v>488</v>
      </c>
      <c r="O6" s="171"/>
      <c r="P6" s="171"/>
      <c r="Q6" s="171"/>
      <c r="R6" s="171"/>
      <c r="S6" s="171"/>
      <c r="T6" s="171"/>
      <c r="U6" s="171"/>
      <c r="V6" s="171"/>
      <c r="W6" s="171"/>
      <c r="X6" s="171"/>
      <c r="Y6" s="171"/>
      <c r="Z6" s="171"/>
      <c r="AA6" s="171"/>
      <c r="AB6" s="171"/>
      <c r="AC6" s="171"/>
    </row>
    <row r="7" spans="1:29" s="85" customFormat="1" ht="50.1" customHeight="1" x14ac:dyDescent="0.25">
      <c r="A7" s="86" t="s">
        <v>410</v>
      </c>
      <c r="B7" s="86" t="s">
        <v>480</v>
      </c>
      <c r="C7" s="86" t="s">
        <v>410</v>
      </c>
      <c r="D7" s="72" t="s">
        <v>481</v>
      </c>
      <c r="E7" s="72" t="s">
        <v>482</v>
      </c>
      <c r="F7" s="72" t="s">
        <v>483</v>
      </c>
      <c r="G7" s="86">
        <v>2</v>
      </c>
      <c r="H7" s="84">
        <v>15585.263687499999</v>
      </c>
      <c r="I7" s="87">
        <v>9975000</v>
      </c>
      <c r="J7" s="84">
        <v>9975000</v>
      </c>
      <c r="K7" s="86" t="s">
        <v>20</v>
      </c>
      <c r="L7" s="86" t="s">
        <v>242</v>
      </c>
      <c r="M7" s="86" t="s">
        <v>108</v>
      </c>
      <c r="N7" s="12" t="s">
        <v>488</v>
      </c>
      <c r="O7" s="171"/>
      <c r="P7" s="171"/>
      <c r="Q7" s="171"/>
      <c r="R7" s="171"/>
      <c r="S7" s="171"/>
      <c r="T7" s="171"/>
      <c r="U7" s="171"/>
      <c r="V7" s="171"/>
      <c r="W7" s="171"/>
      <c r="X7" s="171"/>
      <c r="Y7" s="171"/>
      <c r="Z7" s="171"/>
      <c r="AA7" s="171"/>
      <c r="AB7" s="171"/>
      <c r="AC7" s="171"/>
    </row>
    <row r="8" spans="1:29" s="85" customFormat="1" ht="50.1" customHeight="1" x14ac:dyDescent="0.25">
      <c r="A8" s="86" t="s">
        <v>410</v>
      </c>
      <c r="B8" s="86" t="s">
        <v>480</v>
      </c>
      <c r="C8" s="86" t="s">
        <v>410</v>
      </c>
      <c r="D8" s="72" t="s">
        <v>481</v>
      </c>
      <c r="E8" s="72" t="s">
        <v>484</v>
      </c>
      <c r="F8" s="72" t="s">
        <v>483</v>
      </c>
      <c r="G8" s="86">
        <v>1</v>
      </c>
      <c r="H8" s="84">
        <v>9375</v>
      </c>
      <c r="I8" s="87">
        <v>6000000</v>
      </c>
      <c r="J8" s="84">
        <v>6000000</v>
      </c>
      <c r="K8" s="86" t="s">
        <v>20</v>
      </c>
      <c r="L8" s="86" t="s">
        <v>242</v>
      </c>
      <c r="M8" s="86" t="s">
        <v>108</v>
      </c>
      <c r="N8" s="12" t="s">
        <v>488</v>
      </c>
      <c r="O8" s="171"/>
      <c r="P8" s="171"/>
      <c r="Q8" s="171"/>
      <c r="R8" s="171"/>
      <c r="S8" s="171"/>
      <c r="T8" s="171"/>
      <c r="U8" s="171"/>
      <c r="V8" s="171"/>
      <c r="W8" s="171"/>
      <c r="X8" s="171"/>
      <c r="Y8" s="171"/>
      <c r="Z8" s="171"/>
      <c r="AA8" s="171"/>
      <c r="AB8" s="171"/>
      <c r="AC8" s="171"/>
    </row>
    <row r="9" spans="1:29" s="85" customFormat="1" ht="50.1" customHeight="1" x14ac:dyDescent="0.25">
      <c r="A9" s="86" t="s">
        <v>410</v>
      </c>
      <c r="B9" s="86" t="s">
        <v>418</v>
      </c>
      <c r="C9" s="86" t="s">
        <v>410</v>
      </c>
      <c r="D9" s="72" t="s">
        <v>419</v>
      </c>
      <c r="E9" s="88" t="s">
        <v>420</v>
      </c>
      <c r="F9" s="72" t="s">
        <v>421</v>
      </c>
      <c r="G9" s="86">
        <v>87</v>
      </c>
      <c r="H9" s="84">
        <v>15534.939999999999</v>
      </c>
      <c r="I9" s="87">
        <v>9945000</v>
      </c>
      <c r="J9" s="87">
        <v>9945000</v>
      </c>
      <c r="K9" s="86" t="s">
        <v>20</v>
      </c>
      <c r="L9" s="86" t="s">
        <v>242</v>
      </c>
      <c r="M9" s="86" t="s">
        <v>303</v>
      </c>
      <c r="N9" s="12" t="s">
        <v>488</v>
      </c>
      <c r="O9" s="171"/>
      <c r="P9" s="171"/>
      <c r="Q9" s="171"/>
      <c r="R9" s="171"/>
      <c r="S9" s="171"/>
      <c r="T9" s="171"/>
      <c r="U9" s="171"/>
      <c r="V9" s="171"/>
      <c r="W9" s="171"/>
      <c r="X9" s="171"/>
      <c r="Y9" s="171"/>
      <c r="Z9" s="171"/>
      <c r="AA9" s="171"/>
      <c r="AB9" s="171"/>
      <c r="AC9" s="171"/>
    </row>
    <row r="10" spans="1:29" s="85" customFormat="1" ht="50.1" customHeight="1" x14ac:dyDescent="0.25">
      <c r="A10" s="86" t="s">
        <v>410</v>
      </c>
      <c r="B10" s="86" t="s">
        <v>418</v>
      </c>
      <c r="C10" s="86" t="s">
        <v>410</v>
      </c>
      <c r="D10" s="72" t="s">
        <v>419</v>
      </c>
      <c r="E10" s="53" t="s">
        <v>422</v>
      </c>
      <c r="F10" s="72" t="s">
        <v>421</v>
      </c>
      <c r="G10" s="86">
        <v>10</v>
      </c>
      <c r="H10" s="84">
        <v>3115.18</v>
      </c>
      <c r="I10" s="87">
        <v>1995000</v>
      </c>
      <c r="J10" s="87">
        <v>1995000</v>
      </c>
      <c r="K10" s="86" t="s">
        <v>20</v>
      </c>
      <c r="L10" s="86" t="s">
        <v>242</v>
      </c>
      <c r="M10" s="86" t="s">
        <v>303</v>
      </c>
      <c r="N10" s="12" t="s">
        <v>488</v>
      </c>
      <c r="O10" s="171"/>
      <c r="P10" s="171"/>
      <c r="Q10" s="171"/>
      <c r="R10" s="171"/>
      <c r="S10" s="171"/>
      <c r="T10" s="171"/>
      <c r="U10" s="171"/>
      <c r="V10" s="171"/>
      <c r="W10" s="171"/>
      <c r="X10" s="171"/>
      <c r="Y10" s="171"/>
      <c r="Z10" s="171"/>
      <c r="AA10" s="171"/>
      <c r="AB10" s="171"/>
      <c r="AC10" s="171"/>
    </row>
    <row r="11" spans="1:29" s="93" customFormat="1" ht="50.1" customHeight="1" x14ac:dyDescent="0.25">
      <c r="A11" s="86" t="s">
        <v>410</v>
      </c>
      <c r="B11" s="89" t="s">
        <v>423</v>
      </c>
      <c r="C11" s="86" t="s">
        <v>410</v>
      </c>
      <c r="D11" s="53" t="s">
        <v>424</v>
      </c>
      <c r="E11" s="53" t="s">
        <v>425</v>
      </c>
      <c r="F11" s="72" t="s">
        <v>426</v>
      </c>
      <c r="G11" s="90">
        <v>1</v>
      </c>
      <c r="H11" s="84">
        <v>178.56</v>
      </c>
      <c r="I11" s="91">
        <v>115000</v>
      </c>
      <c r="J11" s="91">
        <v>115000</v>
      </c>
      <c r="K11" s="92" t="s">
        <v>20</v>
      </c>
      <c r="L11" s="90" t="s">
        <v>242</v>
      </c>
      <c r="M11" s="86" t="s">
        <v>303</v>
      </c>
      <c r="N11" s="12" t="s">
        <v>488</v>
      </c>
      <c r="O11" s="172"/>
      <c r="P11" s="172"/>
      <c r="Q11" s="172"/>
      <c r="R11" s="172"/>
      <c r="S11" s="172"/>
      <c r="T11" s="172"/>
      <c r="U11" s="172"/>
      <c r="V11" s="172"/>
      <c r="W11" s="172"/>
      <c r="X11" s="172"/>
      <c r="Y11" s="172"/>
      <c r="Z11" s="172"/>
      <c r="AA11" s="172"/>
      <c r="AB11" s="172"/>
      <c r="AC11" s="172"/>
    </row>
    <row r="12" spans="1:29" s="93" customFormat="1" ht="50.1" customHeight="1" x14ac:dyDescent="0.25">
      <c r="A12" s="86" t="s">
        <v>410</v>
      </c>
      <c r="B12" s="90" t="s">
        <v>427</v>
      </c>
      <c r="C12" s="86" t="s">
        <v>410</v>
      </c>
      <c r="D12" s="72" t="s">
        <v>428</v>
      </c>
      <c r="E12" s="72" t="s">
        <v>429</v>
      </c>
      <c r="F12" s="72" t="s">
        <v>430</v>
      </c>
      <c r="G12" s="90">
        <v>2</v>
      </c>
      <c r="H12" s="84">
        <v>357.12</v>
      </c>
      <c r="I12" s="94">
        <v>230000</v>
      </c>
      <c r="J12" s="94">
        <v>230000</v>
      </c>
      <c r="K12" s="92" t="s">
        <v>20</v>
      </c>
      <c r="L12" s="90" t="s">
        <v>242</v>
      </c>
      <c r="M12" s="86" t="s">
        <v>303</v>
      </c>
      <c r="N12" s="12" t="s">
        <v>488</v>
      </c>
      <c r="O12" s="172"/>
      <c r="P12" s="172"/>
      <c r="Q12" s="172"/>
      <c r="R12" s="172"/>
      <c r="S12" s="172"/>
      <c r="T12" s="172"/>
      <c r="U12" s="172"/>
      <c r="V12" s="172"/>
      <c r="W12" s="172"/>
      <c r="X12" s="172"/>
      <c r="Y12" s="172"/>
      <c r="Z12" s="172"/>
      <c r="AA12" s="172"/>
      <c r="AB12" s="172"/>
      <c r="AC12" s="172"/>
    </row>
    <row r="13" spans="1:29" s="93" customFormat="1" ht="50.1" customHeight="1" x14ac:dyDescent="0.25">
      <c r="A13" s="83" t="s">
        <v>410</v>
      </c>
      <c r="B13" s="95" t="s">
        <v>431</v>
      </c>
      <c r="C13" s="83" t="s">
        <v>410</v>
      </c>
      <c r="D13" s="72" t="s">
        <v>432</v>
      </c>
      <c r="E13" s="72" t="s">
        <v>433</v>
      </c>
      <c r="F13" s="72" t="s">
        <v>434</v>
      </c>
      <c r="G13" s="96">
        <v>10</v>
      </c>
      <c r="H13" s="84">
        <v>1785.6200000000001</v>
      </c>
      <c r="I13" s="97">
        <v>1145000</v>
      </c>
      <c r="J13" s="97">
        <v>1145000</v>
      </c>
      <c r="K13" s="98" t="s">
        <v>20</v>
      </c>
      <c r="L13" s="96" t="s">
        <v>242</v>
      </c>
      <c r="M13" s="96" t="s">
        <v>303</v>
      </c>
      <c r="N13" s="12" t="s">
        <v>488</v>
      </c>
      <c r="O13" s="172"/>
      <c r="P13" s="172"/>
      <c r="Q13" s="172"/>
      <c r="R13" s="172"/>
      <c r="S13" s="172"/>
      <c r="T13" s="172"/>
      <c r="U13" s="172"/>
      <c r="V13" s="172"/>
      <c r="W13" s="172"/>
      <c r="X13" s="172"/>
      <c r="Y13" s="172"/>
      <c r="Z13" s="172"/>
      <c r="AA13" s="172"/>
      <c r="AB13" s="172"/>
      <c r="AC13" s="172"/>
    </row>
    <row r="14" spans="1:29" s="93" customFormat="1" ht="50.1" customHeight="1" x14ac:dyDescent="0.25">
      <c r="A14" s="83" t="s">
        <v>410</v>
      </c>
      <c r="B14" s="96" t="s">
        <v>435</v>
      </c>
      <c r="C14" s="83" t="s">
        <v>410</v>
      </c>
      <c r="D14" s="72" t="s">
        <v>436</v>
      </c>
      <c r="E14" s="72" t="s">
        <v>437</v>
      </c>
      <c r="F14" s="72" t="s">
        <v>438</v>
      </c>
      <c r="G14" s="96">
        <v>531</v>
      </c>
      <c r="H14" s="84">
        <v>546937.67000000004</v>
      </c>
      <c r="I14" s="99">
        <v>350045000</v>
      </c>
      <c r="J14" s="99">
        <v>350045000</v>
      </c>
      <c r="K14" s="98" t="s">
        <v>20</v>
      </c>
      <c r="L14" s="96" t="s">
        <v>242</v>
      </c>
      <c r="M14" s="96" t="s">
        <v>243</v>
      </c>
      <c r="N14" s="12" t="s">
        <v>488</v>
      </c>
      <c r="O14" s="172"/>
      <c r="P14" s="172"/>
      <c r="Q14" s="172"/>
      <c r="R14" s="172"/>
      <c r="S14" s="172"/>
      <c r="T14" s="172"/>
      <c r="U14" s="172"/>
      <c r="V14" s="172"/>
      <c r="W14" s="172"/>
      <c r="X14" s="172"/>
      <c r="Y14" s="172"/>
      <c r="Z14" s="172"/>
      <c r="AA14" s="172"/>
      <c r="AB14" s="172"/>
      <c r="AC14" s="172"/>
    </row>
    <row r="15" spans="1:29" s="93" customFormat="1" ht="409.5" x14ac:dyDescent="0.25">
      <c r="A15" s="83" t="s">
        <v>410</v>
      </c>
      <c r="B15" s="96" t="s">
        <v>435</v>
      </c>
      <c r="C15" s="83" t="s">
        <v>410</v>
      </c>
      <c r="D15" s="72" t="s">
        <v>436</v>
      </c>
      <c r="E15" s="72" t="s">
        <v>439</v>
      </c>
      <c r="F15" s="72" t="s">
        <v>438</v>
      </c>
      <c r="G15" s="96">
        <v>6</v>
      </c>
      <c r="H15" s="84">
        <v>439312.8</v>
      </c>
      <c r="I15" s="99">
        <v>281165000</v>
      </c>
      <c r="J15" s="99">
        <v>281165000</v>
      </c>
      <c r="K15" s="98" t="s">
        <v>20</v>
      </c>
      <c r="L15" s="96" t="s">
        <v>242</v>
      </c>
      <c r="M15" s="96" t="s">
        <v>113</v>
      </c>
      <c r="N15" s="12" t="s">
        <v>488</v>
      </c>
      <c r="O15" s="172"/>
      <c r="P15" s="172"/>
      <c r="Q15" s="172"/>
      <c r="R15" s="172"/>
      <c r="S15" s="172"/>
      <c r="T15" s="172"/>
      <c r="U15" s="172"/>
      <c r="V15" s="172"/>
      <c r="W15" s="172"/>
      <c r="X15" s="172"/>
      <c r="Y15" s="172"/>
      <c r="Z15" s="172"/>
      <c r="AA15" s="172"/>
      <c r="AB15" s="172"/>
      <c r="AC15" s="172"/>
    </row>
    <row r="16" spans="1:29" s="93" customFormat="1" ht="105" x14ac:dyDescent="0.25">
      <c r="A16" s="86" t="s">
        <v>410</v>
      </c>
      <c r="B16" s="90" t="s">
        <v>440</v>
      </c>
      <c r="C16" s="86" t="s">
        <v>410</v>
      </c>
      <c r="D16" s="72" t="s">
        <v>441</v>
      </c>
      <c r="E16" s="72" t="s">
        <v>442</v>
      </c>
      <c r="F16" s="72" t="s">
        <v>443</v>
      </c>
      <c r="G16" s="90">
        <v>1</v>
      </c>
      <c r="H16" s="84">
        <v>3996.81</v>
      </c>
      <c r="I16" s="91">
        <v>2560000</v>
      </c>
      <c r="J16" s="91">
        <v>2560000</v>
      </c>
      <c r="K16" s="92" t="s">
        <v>20</v>
      </c>
      <c r="L16" s="90" t="s">
        <v>242</v>
      </c>
      <c r="M16" s="90" t="s">
        <v>303</v>
      </c>
      <c r="N16" s="12" t="s">
        <v>488</v>
      </c>
      <c r="O16" s="172"/>
      <c r="P16" s="172"/>
      <c r="Q16" s="172"/>
      <c r="R16" s="172"/>
      <c r="S16" s="172"/>
      <c r="T16" s="172"/>
      <c r="U16" s="172"/>
      <c r="V16" s="172"/>
      <c r="W16" s="172"/>
      <c r="X16" s="172"/>
      <c r="Y16" s="172"/>
      <c r="Z16" s="172"/>
      <c r="AA16" s="172"/>
      <c r="AB16" s="172"/>
      <c r="AC16" s="172"/>
    </row>
    <row r="17" spans="1:29" s="93" customFormat="1" ht="210" x14ac:dyDescent="0.25">
      <c r="A17" s="86" t="s">
        <v>410</v>
      </c>
      <c r="B17" s="90" t="s">
        <v>440</v>
      </c>
      <c r="C17" s="86" t="s">
        <v>410</v>
      </c>
      <c r="D17" s="72" t="s">
        <v>444</v>
      </c>
      <c r="E17" s="72" t="s">
        <v>445</v>
      </c>
      <c r="F17" s="72" t="s">
        <v>446</v>
      </c>
      <c r="G17" s="90">
        <v>111</v>
      </c>
      <c r="H17" s="84">
        <v>1779.75</v>
      </c>
      <c r="I17" s="91">
        <v>1140000</v>
      </c>
      <c r="J17" s="91">
        <v>1140000</v>
      </c>
      <c r="K17" s="92" t="s">
        <v>20</v>
      </c>
      <c r="L17" s="90" t="s">
        <v>242</v>
      </c>
      <c r="M17" s="90" t="s">
        <v>49</v>
      </c>
      <c r="N17" s="12" t="s">
        <v>488</v>
      </c>
      <c r="O17" s="172"/>
      <c r="P17" s="172"/>
      <c r="Q17" s="172"/>
      <c r="R17" s="172"/>
      <c r="S17" s="172"/>
      <c r="T17" s="172"/>
      <c r="U17" s="172"/>
      <c r="V17" s="172"/>
      <c r="W17" s="172"/>
      <c r="X17" s="172"/>
      <c r="Y17" s="172"/>
      <c r="Z17" s="172"/>
      <c r="AA17" s="172"/>
      <c r="AB17" s="172"/>
      <c r="AC17" s="172"/>
    </row>
    <row r="18" spans="1:29" s="93" customFormat="1" ht="180" x14ac:dyDescent="0.25">
      <c r="A18" s="86" t="s">
        <v>410</v>
      </c>
      <c r="B18" s="90" t="s">
        <v>447</v>
      </c>
      <c r="C18" s="86" t="s">
        <v>410</v>
      </c>
      <c r="D18" s="72" t="s">
        <v>448</v>
      </c>
      <c r="E18" s="72" t="s">
        <v>449</v>
      </c>
      <c r="F18" s="72" t="s">
        <v>450</v>
      </c>
      <c r="G18" s="90">
        <v>2</v>
      </c>
      <c r="H18" s="84">
        <v>3051</v>
      </c>
      <c r="I18" s="91">
        <v>1955000</v>
      </c>
      <c r="J18" s="91">
        <v>1955000</v>
      </c>
      <c r="K18" s="92" t="s">
        <v>20</v>
      </c>
      <c r="L18" s="90" t="s">
        <v>242</v>
      </c>
      <c r="M18" s="90" t="s">
        <v>113</v>
      </c>
      <c r="N18" s="12" t="s">
        <v>488</v>
      </c>
      <c r="O18" s="172"/>
      <c r="P18" s="172"/>
      <c r="Q18" s="172"/>
      <c r="R18" s="172"/>
      <c r="S18" s="172"/>
      <c r="T18" s="172"/>
      <c r="U18" s="172"/>
      <c r="V18" s="172"/>
      <c r="W18" s="172"/>
      <c r="X18" s="172"/>
      <c r="Y18" s="172"/>
      <c r="Z18" s="172"/>
      <c r="AA18" s="172"/>
      <c r="AB18" s="172"/>
      <c r="AC18" s="172"/>
    </row>
    <row r="19" spans="1:29" s="93" customFormat="1" ht="180" x14ac:dyDescent="0.25">
      <c r="A19" s="86" t="s">
        <v>410</v>
      </c>
      <c r="B19" s="90" t="s">
        <v>447</v>
      </c>
      <c r="C19" s="86" t="s">
        <v>410</v>
      </c>
      <c r="D19" s="72" t="s">
        <v>448</v>
      </c>
      <c r="E19" s="72" t="s">
        <v>451</v>
      </c>
      <c r="F19" s="72" t="s">
        <v>452</v>
      </c>
      <c r="G19" s="90">
        <v>1</v>
      </c>
      <c r="H19" s="84">
        <v>1525.05</v>
      </c>
      <c r="I19" s="91">
        <v>980000</v>
      </c>
      <c r="J19" s="91">
        <v>980000</v>
      </c>
      <c r="K19" s="92" t="s">
        <v>20</v>
      </c>
      <c r="L19" s="90" t="s">
        <v>242</v>
      </c>
      <c r="M19" s="90" t="s">
        <v>113</v>
      </c>
      <c r="N19" s="12" t="s">
        <v>488</v>
      </c>
      <c r="O19" s="172"/>
      <c r="P19" s="172"/>
      <c r="Q19" s="172"/>
      <c r="R19" s="172"/>
      <c r="S19" s="172"/>
      <c r="T19" s="172"/>
      <c r="U19" s="172"/>
      <c r="V19" s="172"/>
      <c r="W19" s="172"/>
      <c r="X19" s="172"/>
      <c r="Y19" s="172"/>
      <c r="Z19" s="172"/>
      <c r="AA19" s="172"/>
      <c r="AB19" s="172"/>
      <c r="AC19" s="172"/>
    </row>
    <row r="20" spans="1:29" s="93" customFormat="1" ht="375" x14ac:dyDescent="0.25">
      <c r="A20" s="86" t="s">
        <v>410</v>
      </c>
      <c r="B20" s="90" t="s">
        <v>453</v>
      </c>
      <c r="C20" s="86" t="s">
        <v>410</v>
      </c>
      <c r="D20" s="72" t="s">
        <v>454</v>
      </c>
      <c r="E20" s="72" t="s">
        <v>455</v>
      </c>
      <c r="F20" s="72" t="s">
        <v>456</v>
      </c>
      <c r="G20" s="90">
        <v>4700</v>
      </c>
      <c r="H20" s="84">
        <v>72973</v>
      </c>
      <c r="I20" s="91">
        <v>46705000</v>
      </c>
      <c r="J20" s="91">
        <v>46705000</v>
      </c>
      <c r="K20" s="92" t="s">
        <v>20</v>
      </c>
      <c r="L20" s="90" t="s">
        <v>242</v>
      </c>
      <c r="M20" s="90" t="s">
        <v>243</v>
      </c>
      <c r="N20" s="12" t="s">
        <v>488</v>
      </c>
      <c r="O20" s="172"/>
      <c r="P20" s="172"/>
      <c r="Q20" s="172"/>
      <c r="R20" s="172"/>
      <c r="S20" s="172"/>
      <c r="T20" s="172"/>
      <c r="U20" s="172"/>
      <c r="V20" s="172"/>
      <c r="W20" s="172"/>
      <c r="X20" s="172"/>
      <c r="Y20" s="172"/>
      <c r="Z20" s="172"/>
      <c r="AA20" s="172"/>
      <c r="AB20" s="172"/>
      <c r="AC20" s="172"/>
    </row>
    <row r="21" spans="1:29" s="93" customFormat="1" ht="165" customHeight="1" x14ac:dyDescent="0.25">
      <c r="A21" s="86" t="s">
        <v>410</v>
      </c>
      <c r="B21" s="90" t="s">
        <v>453</v>
      </c>
      <c r="C21" s="86" t="s">
        <v>410</v>
      </c>
      <c r="D21" s="72" t="s">
        <v>328</v>
      </c>
      <c r="E21" s="72" t="s">
        <v>457</v>
      </c>
      <c r="F21" s="72" t="s">
        <v>458</v>
      </c>
      <c r="G21" s="90">
        <v>300</v>
      </c>
      <c r="H21" s="84">
        <v>6935.94</v>
      </c>
      <c r="I21" s="91">
        <v>4440000</v>
      </c>
      <c r="J21" s="91">
        <v>4440000</v>
      </c>
      <c r="K21" s="92" t="s">
        <v>20</v>
      </c>
      <c r="L21" s="90" t="s">
        <v>242</v>
      </c>
      <c r="M21" s="90" t="s">
        <v>243</v>
      </c>
      <c r="N21" s="12" t="s">
        <v>488</v>
      </c>
      <c r="O21" s="172"/>
      <c r="P21" s="172"/>
      <c r="Q21" s="172"/>
      <c r="R21" s="172"/>
      <c r="S21" s="172"/>
      <c r="T21" s="172"/>
      <c r="U21" s="172"/>
      <c r="V21" s="172"/>
      <c r="W21" s="172"/>
      <c r="X21" s="172"/>
      <c r="Y21" s="172"/>
      <c r="Z21" s="172"/>
      <c r="AA21" s="172"/>
      <c r="AB21" s="172"/>
      <c r="AC21" s="172"/>
    </row>
    <row r="22" spans="1:29" s="93" customFormat="1" ht="165" x14ac:dyDescent="0.25">
      <c r="A22" s="86" t="s">
        <v>410</v>
      </c>
      <c r="B22" s="90" t="s">
        <v>459</v>
      </c>
      <c r="C22" s="86" t="s">
        <v>410</v>
      </c>
      <c r="D22" s="72" t="s">
        <v>460</v>
      </c>
      <c r="E22" s="72" t="s">
        <v>461</v>
      </c>
      <c r="F22" s="72" t="s">
        <v>462</v>
      </c>
      <c r="G22" s="90">
        <v>5886</v>
      </c>
      <c r="H22" s="84">
        <v>71386.22</v>
      </c>
      <c r="I22" s="91">
        <v>45690000</v>
      </c>
      <c r="J22" s="91">
        <v>45690000</v>
      </c>
      <c r="K22" s="92" t="s">
        <v>20</v>
      </c>
      <c r="L22" s="90" t="s">
        <v>242</v>
      </c>
      <c r="M22" s="90" t="s">
        <v>49</v>
      </c>
      <c r="N22" s="12" t="s">
        <v>488</v>
      </c>
      <c r="O22" s="172"/>
      <c r="P22" s="172"/>
      <c r="Q22" s="172"/>
      <c r="R22" s="172"/>
      <c r="S22" s="172"/>
      <c r="T22" s="172"/>
      <c r="U22" s="172"/>
      <c r="V22" s="172"/>
      <c r="W22" s="172"/>
      <c r="X22" s="172"/>
      <c r="Y22" s="172"/>
      <c r="Z22" s="172"/>
      <c r="AA22" s="172"/>
      <c r="AB22" s="172"/>
      <c r="AC22" s="172"/>
    </row>
    <row r="23" spans="1:29" ht="165" x14ac:dyDescent="0.25">
      <c r="A23" s="83" t="s">
        <v>410</v>
      </c>
      <c r="B23" s="95" t="s">
        <v>463</v>
      </c>
      <c r="C23" s="83" t="s">
        <v>410</v>
      </c>
      <c r="D23" s="72" t="s">
        <v>328</v>
      </c>
      <c r="E23" s="72" t="s">
        <v>464</v>
      </c>
      <c r="F23" s="72" t="s">
        <v>465</v>
      </c>
      <c r="G23" s="96">
        <v>2063</v>
      </c>
      <c r="H23" s="84">
        <v>30945</v>
      </c>
      <c r="I23" s="99">
        <v>19805000</v>
      </c>
      <c r="J23" s="97">
        <v>19805000</v>
      </c>
      <c r="K23" s="98" t="s">
        <v>20</v>
      </c>
      <c r="L23" s="100" t="s">
        <v>324</v>
      </c>
      <c r="M23" s="96" t="s">
        <v>113</v>
      </c>
      <c r="N23" s="12" t="s">
        <v>488</v>
      </c>
      <c r="O23" s="168"/>
      <c r="P23" s="168"/>
      <c r="Q23" s="168"/>
      <c r="R23" s="168"/>
      <c r="S23" s="168"/>
      <c r="T23" s="168"/>
      <c r="U23" s="168"/>
      <c r="V23" s="168"/>
      <c r="W23" s="168"/>
      <c r="X23" s="168"/>
      <c r="Y23" s="168"/>
      <c r="Z23" s="168"/>
      <c r="AA23" s="168"/>
      <c r="AB23" s="168"/>
      <c r="AC23" s="168"/>
    </row>
    <row r="24" spans="1:29" ht="255" x14ac:dyDescent="0.25">
      <c r="A24" s="90" t="s">
        <v>410</v>
      </c>
      <c r="B24" s="90" t="s">
        <v>463</v>
      </c>
      <c r="C24" s="90" t="s">
        <v>410</v>
      </c>
      <c r="D24" s="72" t="s">
        <v>466</v>
      </c>
      <c r="E24" s="72" t="s">
        <v>467</v>
      </c>
      <c r="F24" s="72" t="s">
        <v>468</v>
      </c>
      <c r="G24" s="90">
        <v>1</v>
      </c>
      <c r="H24" s="84">
        <v>2237.4</v>
      </c>
      <c r="I24" s="91">
        <v>1435000</v>
      </c>
      <c r="J24" s="94">
        <v>1435000</v>
      </c>
      <c r="K24" s="92" t="s">
        <v>20</v>
      </c>
      <c r="L24" s="90" t="s">
        <v>242</v>
      </c>
      <c r="M24" s="90" t="s">
        <v>186</v>
      </c>
      <c r="N24" s="12" t="s">
        <v>488</v>
      </c>
      <c r="O24" s="168"/>
      <c r="P24" s="168"/>
      <c r="Q24" s="168"/>
      <c r="R24" s="168"/>
      <c r="S24" s="168"/>
      <c r="T24" s="168"/>
      <c r="U24" s="168"/>
      <c r="V24" s="168"/>
      <c r="W24" s="168"/>
      <c r="X24" s="168"/>
      <c r="Y24" s="168"/>
      <c r="Z24" s="168"/>
      <c r="AA24" s="168"/>
      <c r="AB24" s="168"/>
      <c r="AC24" s="168"/>
    </row>
    <row r="25" spans="1:29" s="59" customFormat="1" ht="50.1" customHeight="1" x14ac:dyDescent="0.25">
      <c r="A25" s="49" t="s">
        <v>520</v>
      </c>
      <c r="B25" s="49" t="s">
        <v>515</v>
      </c>
      <c r="C25" s="96" t="s">
        <v>410</v>
      </c>
      <c r="D25" s="49" t="s">
        <v>521</v>
      </c>
      <c r="E25" s="77" t="s">
        <v>526</v>
      </c>
      <c r="F25" s="57" t="s">
        <v>527</v>
      </c>
      <c r="G25" s="58">
        <v>1</v>
      </c>
      <c r="H25" s="45">
        <v>1372</v>
      </c>
      <c r="I25" s="73">
        <v>880000</v>
      </c>
      <c r="J25" s="73">
        <v>880000</v>
      </c>
      <c r="K25" s="48" t="s">
        <v>20</v>
      </c>
      <c r="L25" s="45" t="s">
        <v>242</v>
      </c>
      <c r="M25" s="45" t="s">
        <v>65</v>
      </c>
      <c r="N25" s="157" t="s">
        <v>552</v>
      </c>
      <c r="O25" s="157"/>
      <c r="P25" s="157"/>
      <c r="Q25" s="157"/>
      <c r="R25" s="157"/>
      <c r="S25" s="157"/>
      <c r="T25" s="157"/>
      <c r="U25" s="157"/>
      <c r="V25" s="157"/>
      <c r="W25" s="157"/>
      <c r="X25" s="157"/>
      <c r="Y25" s="157"/>
      <c r="Z25" s="157"/>
      <c r="AA25" s="157"/>
      <c r="AB25" s="157"/>
      <c r="AC25" s="157"/>
    </row>
    <row r="26" spans="1:29" s="59" customFormat="1" ht="50.1" customHeight="1" x14ac:dyDescent="0.25">
      <c r="A26" s="49" t="s">
        <v>520</v>
      </c>
      <c r="B26" s="49" t="s">
        <v>515</v>
      </c>
      <c r="C26" s="96" t="s">
        <v>410</v>
      </c>
      <c r="D26" s="49" t="s">
        <v>521</v>
      </c>
      <c r="E26" s="77" t="s">
        <v>528</v>
      </c>
      <c r="F26" s="57" t="s">
        <v>529</v>
      </c>
      <c r="G26" s="58">
        <v>2</v>
      </c>
      <c r="H26" s="45">
        <v>5086</v>
      </c>
      <c r="I26" s="73">
        <v>6515000</v>
      </c>
      <c r="J26" s="73">
        <v>6515000</v>
      </c>
      <c r="K26" s="48" t="s">
        <v>20</v>
      </c>
      <c r="L26" s="45" t="s">
        <v>242</v>
      </c>
      <c r="M26" s="45" t="s">
        <v>65</v>
      </c>
      <c r="N26" s="157" t="s">
        <v>552</v>
      </c>
      <c r="O26" s="157"/>
      <c r="P26" s="157"/>
      <c r="Q26" s="157"/>
      <c r="R26" s="157"/>
      <c r="S26" s="157"/>
      <c r="T26" s="157"/>
      <c r="U26" s="157"/>
      <c r="V26" s="157"/>
      <c r="W26" s="157"/>
      <c r="X26" s="157"/>
      <c r="Y26" s="157"/>
      <c r="Z26" s="157"/>
      <c r="AA26" s="157"/>
      <c r="AB26" s="157"/>
      <c r="AC26" s="157"/>
    </row>
    <row r="27" spans="1:29" s="59" customFormat="1" ht="50.1" customHeight="1" thickBot="1" x14ac:dyDescent="0.3">
      <c r="A27" s="49" t="s">
        <v>520</v>
      </c>
      <c r="B27" s="49" t="s">
        <v>515</v>
      </c>
      <c r="C27" s="96" t="s">
        <v>410</v>
      </c>
      <c r="D27" s="49" t="s">
        <v>521</v>
      </c>
      <c r="E27" s="77" t="s">
        <v>530</v>
      </c>
      <c r="F27" s="105" t="s">
        <v>531</v>
      </c>
      <c r="G27" s="173">
        <v>2</v>
      </c>
      <c r="H27" s="106">
        <v>2700</v>
      </c>
      <c r="I27" s="107">
        <v>1730000</v>
      </c>
      <c r="J27" s="107">
        <v>1730000</v>
      </c>
      <c r="K27" s="48" t="s">
        <v>20</v>
      </c>
      <c r="L27" s="45" t="s">
        <v>242</v>
      </c>
      <c r="M27" s="45" t="s">
        <v>65</v>
      </c>
      <c r="N27" s="157" t="s">
        <v>552</v>
      </c>
      <c r="O27" s="157"/>
      <c r="P27" s="157"/>
      <c r="Q27" s="157"/>
      <c r="R27" s="157"/>
      <c r="S27" s="157"/>
      <c r="T27" s="157"/>
      <c r="U27" s="157"/>
      <c r="V27" s="157"/>
      <c r="W27" s="157"/>
      <c r="X27" s="157"/>
      <c r="Y27" s="157"/>
      <c r="Z27" s="157"/>
      <c r="AA27" s="157"/>
      <c r="AB27" s="157"/>
      <c r="AC27" s="157"/>
    </row>
    <row r="28" spans="1:29" ht="32.25" customHeight="1" thickBot="1" x14ac:dyDescent="0.3">
      <c r="F28" s="174" t="s">
        <v>485</v>
      </c>
      <c r="G28" s="175">
        <f>SUM(G5:G27)</f>
        <v>18720</v>
      </c>
      <c r="H28" s="176"/>
      <c r="I28" s="177">
        <f>SUM(I4:I27)</f>
        <v>869450000</v>
      </c>
      <c r="J28" s="178">
        <f>SUM(J4:J27)</f>
        <v>869450000</v>
      </c>
    </row>
  </sheetData>
  <mergeCells count="3">
    <mergeCell ref="A1:M1"/>
    <mergeCell ref="A2:M2"/>
    <mergeCell ref="A3:M3"/>
  </mergeCell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7C12CE5-B564-43AA-B380-D9D5A270F100}">
          <x14:formula1>
            <xm:f>'C:\Users\asalazarz\Desktop\[R03-CGC-002 Plan Anual de Compras - Anthony.xlsx]2'!#REF!</xm:f>
          </x14:formula1>
          <xm:sqref>K5:K24</xm:sqref>
        </x14:dataValidation>
        <x14:dataValidation type="list" allowBlank="1" showInputMessage="1" showErrorMessage="1" xr:uid="{41A0E9A0-13EF-4BBE-9DB3-1923D6AB4990}">
          <x14:formula1>
            <xm:f>'C:\Users\asalazarz\Desktop\[R03-CGC-002 Plan Anual de Compras - Anthony.xlsx]2'!#REF!</xm:f>
          </x14:formula1>
          <xm:sqref>L5:L22 L24</xm:sqref>
        </x14:dataValidation>
        <x14:dataValidation type="list" allowBlank="1" showInputMessage="1" showErrorMessage="1" xr:uid="{F988C4B1-F8F7-44C4-AD4F-952BBA2E3BDA}">
          <x14:formula1>
            <xm:f>'[R03-CGC-002 PAC 2020 Infra.xlsx]2'!#REF!</xm:f>
          </x14:formula1>
          <xm:sqref>L25:L27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Estadísticas</vt:lpstr>
      <vt:lpstr>Servicios</vt:lpstr>
      <vt:lpstr>Suministros</vt:lpstr>
      <vt:lpstr>TI</vt:lpstr>
      <vt:lpstr>Licencias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Rodriguez Espinoza</dc:creator>
  <cp:lastModifiedBy>Irene Rodriguez Espinoza</cp:lastModifiedBy>
  <dcterms:created xsi:type="dcterms:W3CDTF">2019-05-12T02:20:56Z</dcterms:created>
  <dcterms:modified xsi:type="dcterms:W3CDTF">2019-06-06T03:02:02Z</dcterms:modified>
</cp:coreProperties>
</file>